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2.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3.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drawings/drawing4.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drawings/drawing5.xml" ContentType="application/vnd.openxmlformats-officedocument.drawing+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drawings/drawing6.xml" ContentType="application/vnd.openxmlformats-officedocument.drawing+xml"/>
  <Override PartName="/xl/charts/chart99.xml" ContentType="application/vnd.openxmlformats-officedocument.drawingml.chart+xml"/>
  <Override PartName="/xl/charts/chart100.xml" ContentType="application/vnd.openxmlformats-officedocument.drawingml.chart+xml"/>
  <Override PartName="/xl/drawings/drawing7.xml" ContentType="application/vnd.openxmlformats-officedocument.drawing+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drawings/drawing8.xml" ContentType="application/vnd.openxmlformats-officedocument.drawing+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drawings/drawing9.xml" ContentType="application/vnd.openxmlformats-officedocument.drawing+xml"/>
  <Override PartName="/xl/charts/chart149.xml" ContentType="application/vnd.openxmlformats-officedocument.drawingml.chart+xml"/>
  <Override PartName="/xl/charts/chart150.xml" ContentType="application/vnd.openxmlformats-officedocument.drawingml.chart+xml"/>
  <Override PartName="/xl/drawings/drawing10.xml" ContentType="application/vnd.openxmlformats-officedocument.drawing+xml"/>
  <Override PartName="/xl/charts/chart151.xml" ContentType="application/vnd.openxmlformats-officedocument.drawingml.chart+xml"/>
  <Override PartName="/xl/charts/chart15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inedusci-my.sharepoint.com/personal/hristo_milushev_edu_mon_bg/Documents/7_files/0_Desktop/"/>
    </mc:Choice>
  </mc:AlternateContent>
  <xr:revisionPtr revIDLastSave="6" documentId="8_{FEA126AA-B49C-4CEB-9549-33EE3B1FF89C}" xr6:coauthVersionLast="47" xr6:coauthVersionMax="47" xr10:uidLastSave="{E054D426-9C5B-49C0-B088-FB1D7EA2C9BF}"/>
  <bookViews>
    <workbookView xWindow="-108" yWindow="-108" windowWidth="23256" windowHeight="12456" firstSheet="14" activeTab="17" xr2:uid="{00000000-000D-0000-FFFF-FFFF00000000}"/>
  </bookViews>
  <sheets>
    <sheet name="README" sheetId="1" r:id="rId1"/>
    <sheet name="Bulgaria Students Raw" sheetId="2" r:id="rId2"/>
    <sheet name="Bulgaria Teachers Raw" sheetId="3" r:id="rId3"/>
    <sheet name="Bulgaria Student Analysis" sheetId="4" r:id="rId4"/>
    <sheet name="Bulgaria Teacher Analysis" sheetId="5" r:id="rId5"/>
    <sheet name="Bulgaria Dashboard" sheetId="6" r:id="rId6"/>
    <sheet name="Turkey Students Raw" sheetId="7" r:id="rId7"/>
    <sheet name="Turkey Teachers Raw" sheetId="8" r:id="rId8"/>
    <sheet name="Turkey Student Analysis" sheetId="9" r:id="rId9"/>
    <sheet name="Turkey Teacher Analysis" sheetId="10" r:id="rId10"/>
    <sheet name="Turkey Dashboard" sheetId="11" r:id="rId11"/>
    <sheet name="Romania Students Raw" sheetId="12" r:id="rId12"/>
    <sheet name="Romania Teachers Raw" sheetId="13" r:id="rId13"/>
    <sheet name="Romania Student Analysis" sheetId="14" r:id="rId14"/>
    <sheet name="Romania Teacher Analysis" sheetId="15" r:id="rId15"/>
    <sheet name="Romania Dashboard" sheetId="16" r:id="rId16"/>
    <sheet name="Overall Dashboard" sheetId="17" r:id="rId17"/>
    <sheet name="Actual Report Text" sheetId="18" r:id="rId18"/>
    <sheet name="Sources" sheetId="19" r:id="rId19"/>
    <sheet name="Лист1"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6" l="1"/>
  <c r="F8" i="16" s="1"/>
  <c r="C8" i="16"/>
  <c r="B8" i="16"/>
  <c r="C7" i="16"/>
  <c r="G6" i="17" s="1"/>
  <c r="B7" i="16"/>
  <c r="C6" i="16"/>
  <c r="E6" i="17" s="1"/>
  <c r="B6" i="16"/>
  <c r="C5" i="16"/>
  <c r="B5" i="16"/>
  <c r="E5" i="16" s="1"/>
  <c r="F5" i="16" s="1"/>
  <c r="C4" i="16"/>
  <c r="C6" i="17" s="1"/>
  <c r="B4" i="16"/>
  <c r="G142" i="15"/>
  <c r="H142" i="15" s="1"/>
  <c r="E142" i="15"/>
  <c r="F142" i="15" s="1"/>
  <c r="C142" i="15"/>
  <c r="D142" i="15" s="1"/>
  <c r="G141" i="15"/>
  <c r="H141" i="15" s="1"/>
  <c r="E141" i="15"/>
  <c r="F141" i="15" s="1"/>
  <c r="C141" i="15"/>
  <c r="D141" i="15" s="1"/>
  <c r="G140" i="15"/>
  <c r="H140" i="15" s="1"/>
  <c r="E140" i="15"/>
  <c r="F140" i="15" s="1"/>
  <c r="C140" i="15"/>
  <c r="D140" i="15" s="1"/>
  <c r="G139" i="15"/>
  <c r="H139" i="15" s="1"/>
  <c r="E139" i="15"/>
  <c r="F139" i="15" s="1"/>
  <c r="C139" i="15"/>
  <c r="D139" i="15" s="1"/>
  <c r="G138" i="15"/>
  <c r="H138" i="15" s="1"/>
  <c r="E138" i="15"/>
  <c r="F138" i="15" s="1"/>
  <c r="C138" i="15"/>
  <c r="D138" i="15" s="1"/>
  <c r="G130" i="15"/>
  <c r="H130" i="15" s="1"/>
  <c r="E130" i="15"/>
  <c r="F130" i="15" s="1"/>
  <c r="C130" i="15"/>
  <c r="D130" i="15" s="1"/>
  <c r="G129" i="15"/>
  <c r="H129" i="15" s="1"/>
  <c r="E129" i="15"/>
  <c r="F129" i="15" s="1"/>
  <c r="C129" i="15"/>
  <c r="D129" i="15" s="1"/>
  <c r="G128" i="15"/>
  <c r="H128" i="15" s="1"/>
  <c r="E128" i="15"/>
  <c r="F128" i="15" s="1"/>
  <c r="C128" i="15"/>
  <c r="D128" i="15" s="1"/>
  <c r="G127" i="15"/>
  <c r="H127" i="15" s="1"/>
  <c r="E127" i="15"/>
  <c r="F127" i="15" s="1"/>
  <c r="C127" i="15"/>
  <c r="D127" i="15" s="1"/>
  <c r="G126" i="15"/>
  <c r="H126" i="15" s="1"/>
  <c r="E126" i="15"/>
  <c r="F126" i="15" s="1"/>
  <c r="C126" i="15"/>
  <c r="D126" i="15" s="1"/>
  <c r="G118" i="15"/>
  <c r="H118" i="15" s="1"/>
  <c r="E118" i="15"/>
  <c r="F118" i="15" s="1"/>
  <c r="C118" i="15"/>
  <c r="D118" i="15" s="1"/>
  <c r="G117" i="15"/>
  <c r="H117" i="15" s="1"/>
  <c r="E117" i="15"/>
  <c r="F117" i="15" s="1"/>
  <c r="C117" i="15"/>
  <c r="D117" i="15" s="1"/>
  <c r="G116" i="15"/>
  <c r="H116" i="15" s="1"/>
  <c r="E116" i="15"/>
  <c r="F116" i="15" s="1"/>
  <c r="C116" i="15"/>
  <c r="D116" i="15" s="1"/>
  <c r="G115" i="15"/>
  <c r="H115" i="15" s="1"/>
  <c r="E115" i="15"/>
  <c r="F115" i="15" s="1"/>
  <c r="C115" i="15"/>
  <c r="D115" i="15" s="1"/>
  <c r="G114" i="15"/>
  <c r="H114" i="15" s="1"/>
  <c r="E114" i="15"/>
  <c r="F114" i="15" s="1"/>
  <c r="C114" i="15"/>
  <c r="D114" i="15" s="1"/>
  <c r="G106" i="15"/>
  <c r="H106" i="15" s="1"/>
  <c r="E106" i="15"/>
  <c r="F106" i="15" s="1"/>
  <c r="C106" i="15"/>
  <c r="D106" i="15" s="1"/>
  <c r="G105" i="15"/>
  <c r="H105" i="15" s="1"/>
  <c r="E105" i="15"/>
  <c r="F105" i="15" s="1"/>
  <c r="C105" i="15"/>
  <c r="D105" i="15" s="1"/>
  <c r="G104" i="15"/>
  <c r="H104" i="15" s="1"/>
  <c r="E104" i="15"/>
  <c r="F104" i="15" s="1"/>
  <c r="C104" i="15"/>
  <c r="D104" i="15" s="1"/>
  <c r="G103" i="15"/>
  <c r="H103" i="15" s="1"/>
  <c r="E103" i="15"/>
  <c r="F103" i="15" s="1"/>
  <c r="C103" i="15"/>
  <c r="D103" i="15" s="1"/>
  <c r="G102" i="15"/>
  <c r="H102" i="15" s="1"/>
  <c r="E102" i="15"/>
  <c r="F102" i="15" s="1"/>
  <c r="C102" i="15"/>
  <c r="D102" i="15" s="1"/>
  <c r="G94" i="15"/>
  <c r="H94" i="15" s="1"/>
  <c r="E94" i="15"/>
  <c r="F94" i="15" s="1"/>
  <c r="C94" i="15"/>
  <c r="D94" i="15" s="1"/>
  <c r="G93" i="15"/>
  <c r="H93" i="15" s="1"/>
  <c r="E93" i="15"/>
  <c r="F93" i="15" s="1"/>
  <c r="C93" i="15"/>
  <c r="D93" i="15" s="1"/>
  <c r="G92" i="15"/>
  <c r="H92" i="15" s="1"/>
  <c r="E92" i="15"/>
  <c r="F92" i="15" s="1"/>
  <c r="C92" i="15"/>
  <c r="D92" i="15" s="1"/>
  <c r="G91" i="15"/>
  <c r="H91" i="15" s="1"/>
  <c r="E91" i="15"/>
  <c r="F91" i="15" s="1"/>
  <c r="C91" i="15"/>
  <c r="D91" i="15" s="1"/>
  <c r="G90" i="15"/>
  <c r="H90" i="15" s="1"/>
  <c r="E90" i="15"/>
  <c r="F90" i="15" s="1"/>
  <c r="C90" i="15"/>
  <c r="D90" i="15" s="1"/>
  <c r="G82" i="15"/>
  <c r="H82" i="15" s="1"/>
  <c r="E82" i="15"/>
  <c r="F82" i="15" s="1"/>
  <c r="C82" i="15"/>
  <c r="D82" i="15" s="1"/>
  <c r="G81" i="15"/>
  <c r="H81" i="15" s="1"/>
  <c r="E81" i="15"/>
  <c r="F81" i="15" s="1"/>
  <c r="C81" i="15"/>
  <c r="D81" i="15" s="1"/>
  <c r="G80" i="15"/>
  <c r="H80" i="15" s="1"/>
  <c r="E80" i="15"/>
  <c r="F80" i="15" s="1"/>
  <c r="C80" i="15"/>
  <c r="D80" i="15" s="1"/>
  <c r="G79" i="15"/>
  <c r="H79" i="15" s="1"/>
  <c r="E79" i="15"/>
  <c r="F79" i="15" s="1"/>
  <c r="C79" i="15"/>
  <c r="D79" i="15" s="1"/>
  <c r="G78" i="15"/>
  <c r="H78" i="15" s="1"/>
  <c r="E78" i="15"/>
  <c r="F78" i="15" s="1"/>
  <c r="C78" i="15"/>
  <c r="D78" i="15" s="1"/>
  <c r="G70" i="15"/>
  <c r="H70" i="15" s="1"/>
  <c r="E70" i="15"/>
  <c r="F70" i="15" s="1"/>
  <c r="C70" i="15"/>
  <c r="D70" i="15" s="1"/>
  <c r="G69" i="15"/>
  <c r="H69" i="15" s="1"/>
  <c r="E69" i="15"/>
  <c r="F69" i="15" s="1"/>
  <c r="C69" i="15"/>
  <c r="D69" i="15" s="1"/>
  <c r="G68" i="15"/>
  <c r="H68" i="15" s="1"/>
  <c r="E68" i="15"/>
  <c r="F68" i="15" s="1"/>
  <c r="C68" i="15"/>
  <c r="D68" i="15" s="1"/>
  <c r="G67" i="15"/>
  <c r="H67" i="15" s="1"/>
  <c r="E67" i="15"/>
  <c r="F67" i="15" s="1"/>
  <c r="C67" i="15"/>
  <c r="D67" i="15" s="1"/>
  <c r="G66" i="15"/>
  <c r="H66" i="15" s="1"/>
  <c r="E66" i="15"/>
  <c r="F66" i="15" s="1"/>
  <c r="C66" i="15"/>
  <c r="D66" i="15" s="1"/>
  <c r="G58" i="15"/>
  <c r="H58" i="15" s="1"/>
  <c r="E58" i="15"/>
  <c r="F58" i="15" s="1"/>
  <c r="C58" i="15"/>
  <c r="D58" i="15" s="1"/>
  <c r="G57" i="15"/>
  <c r="H57" i="15" s="1"/>
  <c r="E57" i="15"/>
  <c r="F57" i="15" s="1"/>
  <c r="C57" i="15"/>
  <c r="D57" i="15" s="1"/>
  <c r="G56" i="15"/>
  <c r="H56" i="15" s="1"/>
  <c r="E56" i="15"/>
  <c r="F56" i="15" s="1"/>
  <c r="C56" i="15"/>
  <c r="D56" i="15" s="1"/>
  <c r="G55" i="15"/>
  <c r="H55" i="15" s="1"/>
  <c r="E55" i="15"/>
  <c r="F55" i="15" s="1"/>
  <c r="C55" i="15"/>
  <c r="D55" i="15" s="1"/>
  <c r="G54" i="15"/>
  <c r="H54" i="15" s="1"/>
  <c r="E54" i="15"/>
  <c r="F54" i="15" s="1"/>
  <c r="C54" i="15"/>
  <c r="D54" i="15" s="1"/>
  <c r="G46" i="15"/>
  <c r="H46" i="15" s="1"/>
  <c r="E46" i="15"/>
  <c r="F46" i="15" s="1"/>
  <c r="C46" i="15"/>
  <c r="D46" i="15" s="1"/>
  <c r="G45" i="15"/>
  <c r="H45" i="15" s="1"/>
  <c r="E45" i="15"/>
  <c r="F45" i="15" s="1"/>
  <c r="C45" i="15"/>
  <c r="D45" i="15" s="1"/>
  <c r="G44" i="15"/>
  <c r="H44" i="15" s="1"/>
  <c r="E44" i="15"/>
  <c r="F44" i="15" s="1"/>
  <c r="C44" i="15"/>
  <c r="D44" i="15" s="1"/>
  <c r="G43" i="15"/>
  <c r="H43" i="15" s="1"/>
  <c r="E43" i="15"/>
  <c r="F43" i="15" s="1"/>
  <c r="C43" i="15"/>
  <c r="D43" i="15" s="1"/>
  <c r="G42" i="15"/>
  <c r="H42" i="15" s="1"/>
  <c r="E42" i="15"/>
  <c r="F42" i="15" s="1"/>
  <c r="C42" i="15"/>
  <c r="D42" i="15" s="1"/>
  <c r="G34" i="15"/>
  <c r="H34" i="15" s="1"/>
  <c r="E34" i="15"/>
  <c r="F34" i="15" s="1"/>
  <c r="C34" i="15"/>
  <c r="D34" i="15" s="1"/>
  <c r="G33" i="15"/>
  <c r="H33" i="15" s="1"/>
  <c r="E33" i="15"/>
  <c r="F33" i="15" s="1"/>
  <c r="C33" i="15"/>
  <c r="D33" i="15" s="1"/>
  <c r="G32" i="15"/>
  <c r="H32" i="15" s="1"/>
  <c r="E32" i="15"/>
  <c r="F32" i="15" s="1"/>
  <c r="C32" i="15"/>
  <c r="D32" i="15" s="1"/>
  <c r="G31" i="15"/>
  <c r="H31" i="15" s="1"/>
  <c r="E31" i="15"/>
  <c r="F31" i="15" s="1"/>
  <c r="C31" i="15"/>
  <c r="D31" i="15" s="1"/>
  <c r="G30" i="15"/>
  <c r="H30" i="15" s="1"/>
  <c r="E30" i="15"/>
  <c r="F30" i="15" s="1"/>
  <c r="C30" i="15"/>
  <c r="D30" i="15" s="1"/>
  <c r="G22" i="15"/>
  <c r="H22" i="15" s="1"/>
  <c r="E22" i="15"/>
  <c r="F22" i="15" s="1"/>
  <c r="C22" i="15"/>
  <c r="D22" i="15" s="1"/>
  <c r="G21" i="15"/>
  <c r="H21" i="15" s="1"/>
  <c r="E21" i="15"/>
  <c r="F21" i="15" s="1"/>
  <c r="C21" i="15"/>
  <c r="D21" i="15" s="1"/>
  <c r="G20" i="15"/>
  <c r="H20" i="15" s="1"/>
  <c r="E20" i="15"/>
  <c r="F20" i="15" s="1"/>
  <c r="C20" i="15"/>
  <c r="D20" i="15" s="1"/>
  <c r="G19" i="15"/>
  <c r="H19" i="15" s="1"/>
  <c r="E19" i="15"/>
  <c r="F19" i="15" s="1"/>
  <c r="C19" i="15"/>
  <c r="D19" i="15" s="1"/>
  <c r="G18" i="15"/>
  <c r="H18" i="15" s="1"/>
  <c r="E18" i="15"/>
  <c r="F18" i="15" s="1"/>
  <c r="C18" i="15"/>
  <c r="D18" i="15" s="1"/>
  <c r="G10" i="15"/>
  <c r="H10" i="15" s="1"/>
  <c r="E10" i="15"/>
  <c r="F10" i="15" s="1"/>
  <c r="D10" i="15"/>
  <c r="C10" i="15"/>
  <c r="G9" i="15"/>
  <c r="H9" i="15" s="1"/>
  <c r="E9" i="15"/>
  <c r="F9" i="15" s="1"/>
  <c r="C9" i="15"/>
  <c r="D9" i="15" s="1"/>
  <c r="G8" i="15"/>
  <c r="H8" i="15" s="1"/>
  <c r="E8" i="15"/>
  <c r="F8" i="15" s="1"/>
  <c r="C8" i="15"/>
  <c r="D8" i="15" s="1"/>
  <c r="G7" i="15"/>
  <c r="H7" i="15" s="1"/>
  <c r="E7" i="15"/>
  <c r="F7" i="15" s="1"/>
  <c r="C7" i="15"/>
  <c r="D7" i="15" s="1"/>
  <c r="G6" i="15"/>
  <c r="H6" i="15" s="1"/>
  <c r="E6" i="15"/>
  <c r="F6" i="15" s="1"/>
  <c r="C6" i="15"/>
  <c r="D6" i="15" s="1"/>
  <c r="G142" i="14"/>
  <c r="H142" i="14" s="1"/>
  <c r="E142" i="14"/>
  <c r="F142" i="14" s="1"/>
  <c r="C142" i="14"/>
  <c r="D142" i="14" s="1"/>
  <c r="G141" i="14"/>
  <c r="H141" i="14" s="1"/>
  <c r="E141" i="14"/>
  <c r="F141" i="14" s="1"/>
  <c r="C141" i="14"/>
  <c r="D141" i="14" s="1"/>
  <c r="G140" i="14"/>
  <c r="H140" i="14" s="1"/>
  <c r="E140" i="14"/>
  <c r="F140" i="14" s="1"/>
  <c r="C140" i="14"/>
  <c r="D140" i="14" s="1"/>
  <c r="G139" i="14"/>
  <c r="H139" i="14" s="1"/>
  <c r="E139" i="14"/>
  <c r="F139" i="14" s="1"/>
  <c r="C139" i="14"/>
  <c r="D139" i="14" s="1"/>
  <c r="G138" i="14"/>
  <c r="H138" i="14" s="1"/>
  <c r="E138" i="14"/>
  <c r="F138" i="14" s="1"/>
  <c r="C138" i="14"/>
  <c r="D138" i="14" s="1"/>
  <c r="G130" i="14"/>
  <c r="H130" i="14" s="1"/>
  <c r="E130" i="14"/>
  <c r="F130" i="14" s="1"/>
  <c r="C130" i="14"/>
  <c r="D130" i="14" s="1"/>
  <c r="G129" i="14"/>
  <c r="H129" i="14" s="1"/>
  <c r="E129" i="14"/>
  <c r="F129" i="14" s="1"/>
  <c r="C129" i="14"/>
  <c r="D129" i="14" s="1"/>
  <c r="G128" i="14"/>
  <c r="H128" i="14" s="1"/>
  <c r="E128" i="14"/>
  <c r="F128" i="14" s="1"/>
  <c r="C128" i="14"/>
  <c r="D128" i="14" s="1"/>
  <c r="G127" i="14"/>
  <c r="H127" i="14" s="1"/>
  <c r="E127" i="14"/>
  <c r="F127" i="14" s="1"/>
  <c r="C127" i="14"/>
  <c r="D127" i="14" s="1"/>
  <c r="G126" i="14"/>
  <c r="H126" i="14" s="1"/>
  <c r="E126" i="14"/>
  <c r="F126" i="14" s="1"/>
  <c r="C126" i="14"/>
  <c r="D126" i="14" s="1"/>
  <c r="G118" i="14"/>
  <c r="H118" i="14" s="1"/>
  <c r="E118" i="14"/>
  <c r="F118" i="14" s="1"/>
  <c r="C118" i="14"/>
  <c r="D118" i="14" s="1"/>
  <c r="G117" i="14"/>
  <c r="H117" i="14" s="1"/>
  <c r="E117" i="14"/>
  <c r="F117" i="14" s="1"/>
  <c r="C117" i="14"/>
  <c r="D117" i="14" s="1"/>
  <c r="G116" i="14"/>
  <c r="H116" i="14" s="1"/>
  <c r="E116" i="14"/>
  <c r="F116" i="14" s="1"/>
  <c r="C116" i="14"/>
  <c r="D116" i="14" s="1"/>
  <c r="G115" i="14"/>
  <c r="H115" i="14" s="1"/>
  <c r="E115" i="14"/>
  <c r="F115" i="14" s="1"/>
  <c r="C115" i="14"/>
  <c r="D115" i="14" s="1"/>
  <c r="G114" i="14"/>
  <c r="H114" i="14" s="1"/>
  <c r="E114" i="14"/>
  <c r="F114" i="14" s="1"/>
  <c r="C114" i="14"/>
  <c r="D114" i="14" s="1"/>
  <c r="G106" i="14"/>
  <c r="H106" i="14" s="1"/>
  <c r="E106" i="14"/>
  <c r="F106" i="14" s="1"/>
  <c r="C106" i="14"/>
  <c r="D106" i="14" s="1"/>
  <c r="G105" i="14"/>
  <c r="H105" i="14" s="1"/>
  <c r="E105" i="14"/>
  <c r="F105" i="14" s="1"/>
  <c r="C105" i="14"/>
  <c r="D105" i="14" s="1"/>
  <c r="G104" i="14"/>
  <c r="H104" i="14" s="1"/>
  <c r="E104" i="14"/>
  <c r="F104" i="14" s="1"/>
  <c r="C104" i="14"/>
  <c r="D104" i="14" s="1"/>
  <c r="G103" i="14"/>
  <c r="H103" i="14" s="1"/>
  <c r="E103" i="14"/>
  <c r="F103" i="14" s="1"/>
  <c r="C103" i="14"/>
  <c r="D103" i="14" s="1"/>
  <c r="G102" i="14"/>
  <c r="H102" i="14" s="1"/>
  <c r="E102" i="14"/>
  <c r="F102" i="14" s="1"/>
  <c r="C102" i="14"/>
  <c r="D102" i="14" s="1"/>
  <c r="G94" i="14"/>
  <c r="H94" i="14" s="1"/>
  <c r="E94" i="14"/>
  <c r="F94" i="14" s="1"/>
  <c r="C94" i="14"/>
  <c r="D94" i="14" s="1"/>
  <c r="G93" i="14"/>
  <c r="H93" i="14" s="1"/>
  <c r="E93" i="14"/>
  <c r="F93" i="14" s="1"/>
  <c r="C93" i="14"/>
  <c r="D93" i="14" s="1"/>
  <c r="G92" i="14"/>
  <c r="H92" i="14" s="1"/>
  <c r="E92" i="14"/>
  <c r="F92" i="14" s="1"/>
  <c r="C92" i="14"/>
  <c r="D92" i="14" s="1"/>
  <c r="G91" i="14"/>
  <c r="H91" i="14" s="1"/>
  <c r="E91" i="14"/>
  <c r="F91" i="14" s="1"/>
  <c r="C91" i="14"/>
  <c r="D91" i="14" s="1"/>
  <c r="G90" i="14"/>
  <c r="H90" i="14" s="1"/>
  <c r="E90" i="14"/>
  <c r="F90" i="14" s="1"/>
  <c r="C90" i="14"/>
  <c r="D90" i="14" s="1"/>
  <c r="G82" i="14"/>
  <c r="H82" i="14" s="1"/>
  <c r="E82" i="14"/>
  <c r="F82" i="14" s="1"/>
  <c r="C82" i="14"/>
  <c r="D82" i="14" s="1"/>
  <c r="G81" i="14"/>
  <c r="H81" i="14" s="1"/>
  <c r="E81" i="14"/>
  <c r="F81" i="14" s="1"/>
  <c r="D81" i="14"/>
  <c r="C81" i="14"/>
  <c r="G80" i="14"/>
  <c r="H80" i="14" s="1"/>
  <c r="E80" i="14"/>
  <c r="F80" i="14" s="1"/>
  <c r="C80" i="14"/>
  <c r="D80" i="14" s="1"/>
  <c r="G79" i="14"/>
  <c r="H79" i="14" s="1"/>
  <c r="E79" i="14"/>
  <c r="F79" i="14" s="1"/>
  <c r="C79" i="14"/>
  <c r="D79" i="14" s="1"/>
  <c r="G78" i="14"/>
  <c r="H78" i="14" s="1"/>
  <c r="E78" i="14"/>
  <c r="F78" i="14" s="1"/>
  <c r="C78" i="14"/>
  <c r="D78" i="14" s="1"/>
  <c r="G70" i="14"/>
  <c r="H70" i="14" s="1"/>
  <c r="E70" i="14"/>
  <c r="F70" i="14" s="1"/>
  <c r="C70" i="14"/>
  <c r="D70" i="14" s="1"/>
  <c r="G69" i="14"/>
  <c r="H69" i="14" s="1"/>
  <c r="E69" i="14"/>
  <c r="F69" i="14" s="1"/>
  <c r="C69" i="14"/>
  <c r="D69" i="14" s="1"/>
  <c r="G68" i="14"/>
  <c r="H68" i="14" s="1"/>
  <c r="E68" i="14"/>
  <c r="F68" i="14" s="1"/>
  <c r="C68" i="14"/>
  <c r="D68" i="14" s="1"/>
  <c r="G67" i="14"/>
  <c r="H67" i="14" s="1"/>
  <c r="E67" i="14"/>
  <c r="F67" i="14" s="1"/>
  <c r="C67" i="14"/>
  <c r="D67" i="14" s="1"/>
  <c r="G66" i="14"/>
  <c r="H66" i="14" s="1"/>
  <c r="E66" i="14"/>
  <c r="F66" i="14" s="1"/>
  <c r="C66" i="14"/>
  <c r="D66" i="14" s="1"/>
  <c r="G58" i="14"/>
  <c r="H58" i="14" s="1"/>
  <c r="E58" i="14"/>
  <c r="F58" i="14" s="1"/>
  <c r="C58" i="14"/>
  <c r="D58" i="14" s="1"/>
  <c r="G57" i="14"/>
  <c r="H57" i="14" s="1"/>
  <c r="E57" i="14"/>
  <c r="F57" i="14" s="1"/>
  <c r="C57" i="14"/>
  <c r="D57" i="14" s="1"/>
  <c r="G56" i="14"/>
  <c r="H56" i="14" s="1"/>
  <c r="E56" i="14"/>
  <c r="F56" i="14" s="1"/>
  <c r="C56" i="14"/>
  <c r="D56" i="14" s="1"/>
  <c r="G55" i="14"/>
  <c r="H55" i="14" s="1"/>
  <c r="E55" i="14"/>
  <c r="F55" i="14" s="1"/>
  <c r="C55" i="14"/>
  <c r="D55" i="14" s="1"/>
  <c r="G54" i="14"/>
  <c r="H54" i="14" s="1"/>
  <c r="E54" i="14"/>
  <c r="F54" i="14" s="1"/>
  <c r="C54" i="14"/>
  <c r="D54" i="14" s="1"/>
  <c r="G46" i="14"/>
  <c r="H46" i="14" s="1"/>
  <c r="E46" i="14"/>
  <c r="F46" i="14" s="1"/>
  <c r="C46" i="14"/>
  <c r="D46" i="14" s="1"/>
  <c r="G45" i="14"/>
  <c r="H45" i="14" s="1"/>
  <c r="E45" i="14"/>
  <c r="F45" i="14" s="1"/>
  <c r="C45" i="14"/>
  <c r="D45" i="14" s="1"/>
  <c r="G44" i="14"/>
  <c r="H44" i="14" s="1"/>
  <c r="E44" i="14"/>
  <c r="F44" i="14" s="1"/>
  <c r="C44" i="14"/>
  <c r="D44" i="14" s="1"/>
  <c r="G43" i="14"/>
  <c r="H43" i="14" s="1"/>
  <c r="E43" i="14"/>
  <c r="F43" i="14" s="1"/>
  <c r="C43" i="14"/>
  <c r="D43" i="14" s="1"/>
  <c r="G42" i="14"/>
  <c r="H42" i="14" s="1"/>
  <c r="E42" i="14"/>
  <c r="F42" i="14" s="1"/>
  <c r="C42" i="14"/>
  <c r="D42" i="14" s="1"/>
  <c r="G34" i="14"/>
  <c r="H34" i="14" s="1"/>
  <c r="E34" i="14"/>
  <c r="F34" i="14" s="1"/>
  <c r="C34" i="14"/>
  <c r="D34" i="14" s="1"/>
  <c r="G33" i="14"/>
  <c r="H33" i="14" s="1"/>
  <c r="E33" i="14"/>
  <c r="F33" i="14" s="1"/>
  <c r="C33" i="14"/>
  <c r="D33" i="14" s="1"/>
  <c r="G32" i="14"/>
  <c r="H32" i="14" s="1"/>
  <c r="E32" i="14"/>
  <c r="F32" i="14" s="1"/>
  <c r="C32" i="14"/>
  <c r="D32" i="14" s="1"/>
  <c r="G31" i="14"/>
  <c r="H31" i="14" s="1"/>
  <c r="E31" i="14"/>
  <c r="F31" i="14" s="1"/>
  <c r="C31" i="14"/>
  <c r="D31" i="14" s="1"/>
  <c r="G30" i="14"/>
  <c r="H30" i="14" s="1"/>
  <c r="E30" i="14"/>
  <c r="F30" i="14" s="1"/>
  <c r="C30" i="14"/>
  <c r="D30" i="14" s="1"/>
  <c r="G22" i="14"/>
  <c r="H22" i="14" s="1"/>
  <c r="E22" i="14"/>
  <c r="F22" i="14" s="1"/>
  <c r="C22" i="14"/>
  <c r="D22" i="14" s="1"/>
  <c r="G21" i="14"/>
  <c r="H21" i="14" s="1"/>
  <c r="E21" i="14"/>
  <c r="F21" i="14" s="1"/>
  <c r="C21" i="14"/>
  <c r="D21" i="14" s="1"/>
  <c r="G20" i="14"/>
  <c r="H20" i="14" s="1"/>
  <c r="E20" i="14"/>
  <c r="F20" i="14" s="1"/>
  <c r="C20" i="14"/>
  <c r="D20" i="14" s="1"/>
  <c r="G19" i="14"/>
  <c r="H19" i="14" s="1"/>
  <c r="E19" i="14"/>
  <c r="F19" i="14" s="1"/>
  <c r="C19" i="14"/>
  <c r="D19" i="14" s="1"/>
  <c r="G18" i="14"/>
  <c r="H18" i="14" s="1"/>
  <c r="E18" i="14"/>
  <c r="F18" i="14" s="1"/>
  <c r="C18" i="14"/>
  <c r="D18" i="14" s="1"/>
  <c r="G10" i="14"/>
  <c r="H10" i="14" s="1"/>
  <c r="E10" i="14"/>
  <c r="F10" i="14" s="1"/>
  <c r="C10" i="14"/>
  <c r="D10" i="14" s="1"/>
  <c r="G9" i="14"/>
  <c r="H9" i="14" s="1"/>
  <c r="E9" i="14"/>
  <c r="F9" i="14" s="1"/>
  <c r="C9" i="14"/>
  <c r="D9" i="14" s="1"/>
  <c r="G8" i="14"/>
  <c r="H8" i="14" s="1"/>
  <c r="E8" i="14"/>
  <c r="F8" i="14" s="1"/>
  <c r="C8" i="14"/>
  <c r="D8" i="14" s="1"/>
  <c r="G7" i="14"/>
  <c r="H7" i="14" s="1"/>
  <c r="E7" i="14"/>
  <c r="F7" i="14" s="1"/>
  <c r="C7" i="14"/>
  <c r="D7" i="14" s="1"/>
  <c r="G6" i="14"/>
  <c r="H6" i="14" s="1"/>
  <c r="E6" i="14"/>
  <c r="F6" i="14" s="1"/>
  <c r="C6" i="14"/>
  <c r="D6" i="14" s="1"/>
  <c r="E8" i="11"/>
  <c r="F8" i="11" s="1"/>
  <c r="C8" i="11"/>
  <c r="B8" i="11"/>
  <c r="C7" i="11"/>
  <c r="G5" i="17" s="1"/>
  <c r="B7" i="11"/>
  <c r="C6" i="11"/>
  <c r="E5" i="17" s="1"/>
  <c r="B6" i="11"/>
  <c r="C5" i="11"/>
  <c r="B5" i="11"/>
  <c r="E5" i="11" s="1"/>
  <c r="F5" i="11" s="1"/>
  <c r="C4" i="11"/>
  <c r="C5" i="17" s="1"/>
  <c r="B4" i="11"/>
  <c r="G142" i="10"/>
  <c r="H142" i="10" s="1"/>
  <c r="E142" i="10"/>
  <c r="F142" i="10" s="1"/>
  <c r="C142" i="10"/>
  <c r="D142" i="10" s="1"/>
  <c r="G141" i="10"/>
  <c r="H141" i="10" s="1"/>
  <c r="E141" i="10"/>
  <c r="F141" i="10" s="1"/>
  <c r="C141" i="10"/>
  <c r="D141" i="10" s="1"/>
  <c r="G140" i="10"/>
  <c r="H140" i="10" s="1"/>
  <c r="E140" i="10"/>
  <c r="F140" i="10" s="1"/>
  <c r="C140" i="10"/>
  <c r="D140" i="10" s="1"/>
  <c r="G139" i="10"/>
  <c r="H139" i="10" s="1"/>
  <c r="E139" i="10"/>
  <c r="F139" i="10" s="1"/>
  <c r="C139" i="10"/>
  <c r="D139" i="10" s="1"/>
  <c r="G138" i="10"/>
  <c r="H138" i="10" s="1"/>
  <c r="E138" i="10"/>
  <c r="F138" i="10" s="1"/>
  <c r="C138" i="10"/>
  <c r="D138" i="10" s="1"/>
  <c r="G130" i="10"/>
  <c r="H130" i="10" s="1"/>
  <c r="E130" i="10"/>
  <c r="F130" i="10" s="1"/>
  <c r="C130" i="10"/>
  <c r="D130" i="10" s="1"/>
  <c r="G129" i="10"/>
  <c r="H129" i="10" s="1"/>
  <c r="E129" i="10"/>
  <c r="F129" i="10" s="1"/>
  <c r="C129" i="10"/>
  <c r="D129" i="10" s="1"/>
  <c r="G128" i="10"/>
  <c r="H128" i="10" s="1"/>
  <c r="E128" i="10"/>
  <c r="F128" i="10" s="1"/>
  <c r="C128" i="10"/>
  <c r="D128" i="10" s="1"/>
  <c r="G127" i="10"/>
  <c r="H127" i="10" s="1"/>
  <c r="E127" i="10"/>
  <c r="F127" i="10" s="1"/>
  <c r="C127" i="10"/>
  <c r="D127" i="10" s="1"/>
  <c r="G126" i="10"/>
  <c r="H126" i="10" s="1"/>
  <c r="E126" i="10"/>
  <c r="F126" i="10" s="1"/>
  <c r="C126" i="10"/>
  <c r="D126" i="10" s="1"/>
  <c r="G118" i="10"/>
  <c r="H118" i="10" s="1"/>
  <c r="E118" i="10"/>
  <c r="F118" i="10" s="1"/>
  <c r="C118" i="10"/>
  <c r="D118" i="10" s="1"/>
  <c r="G117" i="10"/>
  <c r="H117" i="10" s="1"/>
  <c r="E117" i="10"/>
  <c r="F117" i="10" s="1"/>
  <c r="C117" i="10"/>
  <c r="D117" i="10" s="1"/>
  <c r="G116" i="10"/>
  <c r="H116" i="10" s="1"/>
  <c r="E116" i="10"/>
  <c r="F116" i="10" s="1"/>
  <c r="C116" i="10"/>
  <c r="D116" i="10" s="1"/>
  <c r="G115" i="10"/>
  <c r="H115" i="10" s="1"/>
  <c r="E115" i="10"/>
  <c r="F115" i="10" s="1"/>
  <c r="C115" i="10"/>
  <c r="D115" i="10" s="1"/>
  <c r="G114" i="10"/>
  <c r="H114" i="10" s="1"/>
  <c r="E114" i="10"/>
  <c r="F114" i="10" s="1"/>
  <c r="C114" i="10"/>
  <c r="D114" i="10" s="1"/>
  <c r="G106" i="10"/>
  <c r="H106" i="10" s="1"/>
  <c r="E106" i="10"/>
  <c r="F106" i="10" s="1"/>
  <c r="C106" i="10"/>
  <c r="D106" i="10" s="1"/>
  <c r="G105" i="10"/>
  <c r="H105" i="10" s="1"/>
  <c r="E105" i="10"/>
  <c r="F105" i="10" s="1"/>
  <c r="C105" i="10"/>
  <c r="D105" i="10" s="1"/>
  <c r="G104" i="10"/>
  <c r="H104" i="10" s="1"/>
  <c r="E104" i="10"/>
  <c r="F104" i="10" s="1"/>
  <c r="C104" i="10"/>
  <c r="D104" i="10" s="1"/>
  <c r="G103" i="10"/>
  <c r="H103" i="10" s="1"/>
  <c r="E103" i="10"/>
  <c r="F103" i="10" s="1"/>
  <c r="C103" i="10"/>
  <c r="D103" i="10" s="1"/>
  <c r="G102" i="10"/>
  <c r="H102" i="10" s="1"/>
  <c r="E102" i="10"/>
  <c r="F102" i="10" s="1"/>
  <c r="C102" i="10"/>
  <c r="D102" i="10" s="1"/>
  <c r="G94" i="10"/>
  <c r="H94" i="10" s="1"/>
  <c r="E94" i="10"/>
  <c r="F94" i="10" s="1"/>
  <c r="C94" i="10"/>
  <c r="D94" i="10" s="1"/>
  <c r="G93" i="10"/>
  <c r="H93" i="10" s="1"/>
  <c r="E93" i="10"/>
  <c r="F93" i="10" s="1"/>
  <c r="C93" i="10"/>
  <c r="D93" i="10" s="1"/>
  <c r="G92" i="10"/>
  <c r="H92" i="10" s="1"/>
  <c r="E92" i="10"/>
  <c r="F92" i="10" s="1"/>
  <c r="C92" i="10"/>
  <c r="D92" i="10" s="1"/>
  <c r="G91" i="10"/>
  <c r="H91" i="10" s="1"/>
  <c r="E91" i="10"/>
  <c r="F91" i="10" s="1"/>
  <c r="C91" i="10"/>
  <c r="D91" i="10" s="1"/>
  <c r="G90" i="10"/>
  <c r="H90" i="10" s="1"/>
  <c r="E90" i="10"/>
  <c r="F90" i="10" s="1"/>
  <c r="C90" i="10"/>
  <c r="D90" i="10" s="1"/>
  <c r="G82" i="10"/>
  <c r="H82" i="10" s="1"/>
  <c r="E82" i="10"/>
  <c r="F82" i="10" s="1"/>
  <c r="C82" i="10"/>
  <c r="D82" i="10" s="1"/>
  <c r="G81" i="10"/>
  <c r="H81" i="10" s="1"/>
  <c r="E81" i="10"/>
  <c r="F81" i="10" s="1"/>
  <c r="C81" i="10"/>
  <c r="D81" i="10" s="1"/>
  <c r="G80" i="10"/>
  <c r="H80" i="10" s="1"/>
  <c r="E80" i="10"/>
  <c r="F80" i="10" s="1"/>
  <c r="C80" i="10"/>
  <c r="D80" i="10" s="1"/>
  <c r="G79" i="10"/>
  <c r="H79" i="10" s="1"/>
  <c r="E79" i="10"/>
  <c r="F79" i="10" s="1"/>
  <c r="C79" i="10"/>
  <c r="D79" i="10" s="1"/>
  <c r="G78" i="10"/>
  <c r="H78" i="10" s="1"/>
  <c r="E78" i="10"/>
  <c r="F78" i="10" s="1"/>
  <c r="C78" i="10"/>
  <c r="D78" i="10" s="1"/>
  <c r="G70" i="10"/>
  <c r="H70" i="10" s="1"/>
  <c r="E70" i="10"/>
  <c r="F70" i="10" s="1"/>
  <c r="C70" i="10"/>
  <c r="D70" i="10" s="1"/>
  <c r="G69" i="10"/>
  <c r="H69" i="10" s="1"/>
  <c r="E69" i="10"/>
  <c r="F69" i="10" s="1"/>
  <c r="C69" i="10"/>
  <c r="D69" i="10" s="1"/>
  <c r="G68" i="10"/>
  <c r="H68" i="10" s="1"/>
  <c r="E68" i="10"/>
  <c r="F68" i="10" s="1"/>
  <c r="C68" i="10"/>
  <c r="D68" i="10" s="1"/>
  <c r="G67" i="10"/>
  <c r="H67" i="10" s="1"/>
  <c r="E67" i="10"/>
  <c r="F67" i="10" s="1"/>
  <c r="C67" i="10"/>
  <c r="D67" i="10" s="1"/>
  <c r="G66" i="10"/>
  <c r="H66" i="10" s="1"/>
  <c r="E66" i="10"/>
  <c r="F66" i="10" s="1"/>
  <c r="C66" i="10"/>
  <c r="D66" i="10" s="1"/>
  <c r="G58" i="10"/>
  <c r="H58" i="10" s="1"/>
  <c r="E58" i="10"/>
  <c r="F58" i="10" s="1"/>
  <c r="C58" i="10"/>
  <c r="D58" i="10" s="1"/>
  <c r="G57" i="10"/>
  <c r="H57" i="10" s="1"/>
  <c r="E57" i="10"/>
  <c r="F57" i="10" s="1"/>
  <c r="C57" i="10"/>
  <c r="D57" i="10" s="1"/>
  <c r="G56" i="10"/>
  <c r="H56" i="10" s="1"/>
  <c r="E56" i="10"/>
  <c r="F56" i="10" s="1"/>
  <c r="C56" i="10"/>
  <c r="D56" i="10" s="1"/>
  <c r="G55" i="10"/>
  <c r="H55" i="10" s="1"/>
  <c r="E55" i="10"/>
  <c r="F55" i="10" s="1"/>
  <c r="C55" i="10"/>
  <c r="D55" i="10" s="1"/>
  <c r="G54" i="10"/>
  <c r="H54" i="10" s="1"/>
  <c r="E54" i="10"/>
  <c r="F54" i="10" s="1"/>
  <c r="C54" i="10"/>
  <c r="D54" i="10" s="1"/>
  <c r="G46" i="10"/>
  <c r="H46" i="10" s="1"/>
  <c r="E46" i="10"/>
  <c r="F46" i="10" s="1"/>
  <c r="C46" i="10"/>
  <c r="D46" i="10" s="1"/>
  <c r="G45" i="10"/>
  <c r="H45" i="10" s="1"/>
  <c r="E45" i="10"/>
  <c r="F45" i="10" s="1"/>
  <c r="C45" i="10"/>
  <c r="D45" i="10" s="1"/>
  <c r="G44" i="10"/>
  <c r="H44" i="10" s="1"/>
  <c r="E44" i="10"/>
  <c r="F44" i="10" s="1"/>
  <c r="C44" i="10"/>
  <c r="D44" i="10" s="1"/>
  <c r="G43" i="10"/>
  <c r="H43" i="10" s="1"/>
  <c r="E43" i="10"/>
  <c r="F43" i="10" s="1"/>
  <c r="C43" i="10"/>
  <c r="D43" i="10" s="1"/>
  <c r="G42" i="10"/>
  <c r="H42" i="10" s="1"/>
  <c r="E42" i="10"/>
  <c r="F42" i="10" s="1"/>
  <c r="C42" i="10"/>
  <c r="D42" i="10" s="1"/>
  <c r="G34" i="10"/>
  <c r="H34" i="10" s="1"/>
  <c r="E34" i="10"/>
  <c r="F34" i="10" s="1"/>
  <c r="C34" i="10"/>
  <c r="D34" i="10" s="1"/>
  <c r="G33" i="10"/>
  <c r="H33" i="10" s="1"/>
  <c r="E33" i="10"/>
  <c r="F33" i="10" s="1"/>
  <c r="C33" i="10"/>
  <c r="D33" i="10" s="1"/>
  <c r="G32" i="10"/>
  <c r="H32" i="10" s="1"/>
  <c r="E32" i="10"/>
  <c r="F32" i="10" s="1"/>
  <c r="C32" i="10"/>
  <c r="D32" i="10" s="1"/>
  <c r="G31" i="10"/>
  <c r="H31" i="10" s="1"/>
  <c r="E31" i="10"/>
  <c r="F31" i="10" s="1"/>
  <c r="C31" i="10"/>
  <c r="D31" i="10" s="1"/>
  <c r="G30" i="10"/>
  <c r="H30" i="10" s="1"/>
  <c r="E30" i="10"/>
  <c r="F30" i="10" s="1"/>
  <c r="C30" i="10"/>
  <c r="D30" i="10" s="1"/>
  <c r="G22" i="10"/>
  <c r="H22" i="10" s="1"/>
  <c r="E22" i="10"/>
  <c r="F22" i="10" s="1"/>
  <c r="C22" i="10"/>
  <c r="D22" i="10" s="1"/>
  <c r="G21" i="10"/>
  <c r="H21" i="10" s="1"/>
  <c r="E21" i="10"/>
  <c r="F21" i="10" s="1"/>
  <c r="C21" i="10"/>
  <c r="D21" i="10" s="1"/>
  <c r="G20" i="10"/>
  <c r="H20" i="10" s="1"/>
  <c r="E20" i="10"/>
  <c r="F20" i="10" s="1"/>
  <c r="C20" i="10"/>
  <c r="D20" i="10" s="1"/>
  <c r="G19" i="10"/>
  <c r="H19" i="10" s="1"/>
  <c r="E19" i="10"/>
  <c r="F19" i="10" s="1"/>
  <c r="C19" i="10"/>
  <c r="D19" i="10" s="1"/>
  <c r="G18" i="10"/>
  <c r="H18" i="10" s="1"/>
  <c r="E18" i="10"/>
  <c r="F18" i="10" s="1"/>
  <c r="C18" i="10"/>
  <c r="D18" i="10" s="1"/>
  <c r="G10" i="10"/>
  <c r="H10" i="10" s="1"/>
  <c r="E10" i="10"/>
  <c r="F10" i="10" s="1"/>
  <c r="C10" i="10"/>
  <c r="D10" i="10" s="1"/>
  <c r="G9" i="10"/>
  <c r="H9" i="10" s="1"/>
  <c r="E9" i="10"/>
  <c r="F9" i="10" s="1"/>
  <c r="D9" i="10"/>
  <c r="C9" i="10"/>
  <c r="G8" i="10"/>
  <c r="H8" i="10" s="1"/>
  <c r="E8" i="10"/>
  <c r="F8" i="10" s="1"/>
  <c r="C8" i="10"/>
  <c r="D8" i="10" s="1"/>
  <c r="G7" i="10"/>
  <c r="H7" i="10" s="1"/>
  <c r="E7" i="10"/>
  <c r="F7" i="10" s="1"/>
  <c r="C7" i="10"/>
  <c r="D7" i="10" s="1"/>
  <c r="G6" i="10"/>
  <c r="H6" i="10" s="1"/>
  <c r="E6" i="10"/>
  <c r="F6" i="10" s="1"/>
  <c r="C6" i="10"/>
  <c r="D6" i="10" s="1"/>
  <c r="G142" i="9"/>
  <c r="H142" i="9" s="1"/>
  <c r="E142" i="9"/>
  <c r="F142" i="9" s="1"/>
  <c r="C142" i="9"/>
  <c r="D142" i="9" s="1"/>
  <c r="G141" i="9"/>
  <c r="H141" i="9" s="1"/>
  <c r="E141" i="9"/>
  <c r="F141" i="9" s="1"/>
  <c r="C141" i="9"/>
  <c r="D141" i="9" s="1"/>
  <c r="G140" i="9"/>
  <c r="H140" i="9" s="1"/>
  <c r="E140" i="9"/>
  <c r="F140" i="9" s="1"/>
  <c r="C140" i="9"/>
  <c r="D140" i="9" s="1"/>
  <c r="G139" i="9"/>
  <c r="H139" i="9" s="1"/>
  <c r="E139" i="9"/>
  <c r="F139" i="9" s="1"/>
  <c r="C139" i="9"/>
  <c r="D139" i="9" s="1"/>
  <c r="G138" i="9"/>
  <c r="H138" i="9" s="1"/>
  <c r="E138" i="9"/>
  <c r="F138" i="9" s="1"/>
  <c r="C138" i="9"/>
  <c r="D138" i="9" s="1"/>
  <c r="G130" i="9"/>
  <c r="H130" i="9" s="1"/>
  <c r="E130" i="9"/>
  <c r="F130" i="9" s="1"/>
  <c r="C130" i="9"/>
  <c r="D130" i="9" s="1"/>
  <c r="G129" i="9"/>
  <c r="H129" i="9" s="1"/>
  <c r="E129" i="9"/>
  <c r="F129" i="9" s="1"/>
  <c r="C129" i="9"/>
  <c r="D129" i="9" s="1"/>
  <c r="G128" i="9"/>
  <c r="H128" i="9" s="1"/>
  <c r="E128" i="9"/>
  <c r="F128" i="9" s="1"/>
  <c r="C128" i="9"/>
  <c r="D128" i="9" s="1"/>
  <c r="G127" i="9"/>
  <c r="H127" i="9" s="1"/>
  <c r="E127" i="9"/>
  <c r="F127" i="9" s="1"/>
  <c r="C127" i="9"/>
  <c r="D127" i="9" s="1"/>
  <c r="G126" i="9"/>
  <c r="H126" i="9" s="1"/>
  <c r="E126" i="9"/>
  <c r="F126" i="9" s="1"/>
  <c r="C126" i="9"/>
  <c r="D126" i="9" s="1"/>
  <c r="G118" i="9"/>
  <c r="H118" i="9" s="1"/>
  <c r="E118" i="9"/>
  <c r="F118" i="9" s="1"/>
  <c r="C118" i="9"/>
  <c r="D118" i="9" s="1"/>
  <c r="G117" i="9"/>
  <c r="H117" i="9" s="1"/>
  <c r="E117" i="9"/>
  <c r="F117" i="9" s="1"/>
  <c r="C117" i="9"/>
  <c r="D117" i="9" s="1"/>
  <c r="G116" i="9"/>
  <c r="H116" i="9" s="1"/>
  <c r="E116" i="9"/>
  <c r="F116" i="9" s="1"/>
  <c r="C116" i="9"/>
  <c r="D116" i="9" s="1"/>
  <c r="G115" i="9"/>
  <c r="H115" i="9" s="1"/>
  <c r="E115" i="9"/>
  <c r="F115" i="9" s="1"/>
  <c r="C115" i="9"/>
  <c r="D115" i="9" s="1"/>
  <c r="G114" i="9"/>
  <c r="H114" i="9" s="1"/>
  <c r="E114" i="9"/>
  <c r="F114" i="9" s="1"/>
  <c r="C114" i="9"/>
  <c r="D114" i="9" s="1"/>
  <c r="G106" i="9"/>
  <c r="H106" i="9" s="1"/>
  <c r="E106" i="9"/>
  <c r="F106" i="9" s="1"/>
  <c r="C106" i="9"/>
  <c r="D106" i="9" s="1"/>
  <c r="G105" i="9"/>
  <c r="H105" i="9" s="1"/>
  <c r="E105" i="9"/>
  <c r="F105" i="9" s="1"/>
  <c r="C105" i="9"/>
  <c r="D105" i="9" s="1"/>
  <c r="G104" i="9"/>
  <c r="H104" i="9" s="1"/>
  <c r="E104" i="9"/>
  <c r="F104" i="9" s="1"/>
  <c r="C104" i="9"/>
  <c r="D104" i="9" s="1"/>
  <c r="G103" i="9"/>
  <c r="H103" i="9" s="1"/>
  <c r="E103" i="9"/>
  <c r="F103" i="9" s="1"/>
  <c r="C103" i="9"/>
  <c r="D103" i="9" s="1"/>
  <c r="G102" i="9"/>
  <c r="H102" i="9" s="1"/>
  <c r="E102" i="9"/>
  <c r="F102" i="9" s="1"/>
  <c r="C102" i="9"/>
  <c r="D102" i="9" s="1"/>
  <c r="G94" i="9"/>
  <c r="H94" i="9" s="1"/>
  <c r="E94" i="9"/>
  <c r="F94" i="9" s="1"/>
  <c r="C94" i="9"/>
  <c r="D94" i="9" s="1"/>
  <c r="G93" i="9"/>
  <c r="H93" i="9" s="1"/>
  <c r="E93" i="9"/>
  <c r="F93" i="9" s="1"/>
  <c r="C93" i="9"/>
  <c r="D93" i="9" s="1"/>
  <c r="G92" i="9"/>
  <c r="H92" i="9" s="1"/>
  <c r="E92" i="9"/>
  <c r="F92" i="9" s="1"/>
  <c r="C92" i="9"/>
  <c r="D92" i="9" s="1"/>
  <c r="G91" i="9"/>
  <c r="H91" i="9" s="1"/>
  <c r="E91" i="9"/>
  <c r="F91" i="9" s="1"/>
  <c r="C91" i="9"/>
  <c r="D91" i="9" s="1"/>
  <c r="G90" i="9"/>
  <c r="H90" i="9" s="1"/>
  <c r="E90" i="9"/>
  <c r="F90" i="9" s="1"/>
  <c r="C90" i="9"/>
  <c r="D90" i="9" s="1"/>
  <c r="G82" i="9"/>
  <c r="H82" i="9" s="1"/>
  <c r="E82" i="9"/>
  <c r="F82" i="9" s="1"/>
  <c r="C82" i="9"/>
  <c r="D82" i="9" s="1"/>
  <c r="G81" i="9"/>
  <c r="H81" i="9" s="1"/>
  <c r="E81" i="9"/>
  <c r="F81" i="9" s="1"/>
  <c r="C81" i="9"/>
  <c r="D81" i="9" s="1"/>
  <c r="G80" i="9"/>
  <c r="H80" i="9" s="1"/>
  <c r="E80" i="9"/>
  <c r="F80" i="9" s="1"/>
  <c r="D80" i="9"/>
  <c r="C80" i="9"/>
  <c r="G79" i="9"/>
  <c r="H79" i="9" s="1"/>
  <c r="E79" i="9"/>
  <c r="F79" i="9" s="1"/>
  <c r="C79" i="9"/>
  <c r="D79" i="9" s="1"/>
  <c r="G78" i="9"/>
  <c r="H78" i="9" s="1"/>
  <c r="E78" i="9"/>
  <c r="F78" i="9" s="1"/>
  <c r="C78" i="9"/>
  <c r="D78" i="9" s="1"/>
  <c r="G70" i="9"/>
  <c r="H70" i="9" s="1"/>
  <c r="E70" i="9"/>
  <c r="F70" i="9" s="1"/>
  <c r="C70" i="9"/>
  <c r="D70" i="9" s="1"/>
  <c r="G69" i="9"/>
  <c r="H69" i="9" s="1"/>
  <c r="E69" i="9"/>
  <c r="F69" i="9" s="1"/>
  <c r="C69" i="9"/>
  <c r="D69" i="9" s="1"/>
  <c r="G68" i="9"/>
  <c r="H68" i="9" s="1"/>
  <c r="E68" i="9"/>
  <c r="F68" i="9" s="1"/>
  <c r="C68" i="9"/>
  <c r="D68" i="9" s="1"/>
  <c r="G67" i="9"/>
  <c r="H67" i="9" s="1"/>
  <c r="E67" i="9"/>
  <c r="F67" i="9" s="1"/>
  <c r="C67" i="9"/>
  <c r="D67" i="9" s="1"/>
  <c r="G66" i="9"/>
  <c r="H66" i="9" s="1"/>
  <c r="E66" i="9"/>
  <c r="F66" i="9" s="1"/>
  <c r="C66" i="9"/>
  <c r="D66" i="9" s="1"/>
  <c r="G58" i="9"/>
  <c r="H58" i="9" s="1"/>
  <c r="E58" i="9"/>
  <c r="F58" i="9" s="1"/>
  <c r="C58" i="9"/>
  <c r="D58" i="9" s="1"/>
  <c r="G57" i="9"/>
  <c r="H57" i="9" s="1"/>
  <c r="E57" i="9"/>
  <c r="F57" i="9" s="1"/>
  <c r="C57" i="9"/>
  <c r="D57" i="9" s="1"/>
  <c r="G56" i="9"/>
  <c r="H56" i="9" s="1"/>
  <c r="E56" i="9"/>
  <c r="F56" i="9" s="1"/>
  <c r="C56" i="9"/>
  <c r="D56" i="9" s="1"/>
  <c r="G55" i="9"/>
  <c r="H55" i="9" s="1"/>
  <c r="E55" i="9"/>
  <c r="F55" i="9" s="1"/>
  <c r="C55" i="9"/>
  <c r="D55" i="9" s="1"/>
  <c r="G54" i="9"/>
  <c r="H54" i="9" s="1"/>
  <c r="E54" i="9"/>
  <c r="F54" i="9" s="1"/>
  <c r="C54" i="9"/>
  <c r="D54" i="9" s="1"/>
  <c r="G46" i="9"/>
  <c r="H46" i="9" s="1"/>
  <c r="E46" i="9"/>
  <c r="F46" i="9" s="1"/>
  <c r="C46" i="9"/>
  <c r="D46" i="9" s="1"/>
  <c r="G45" i="9"/>
  <c r="H45" i="9" s="1"/>
  <c r="E45" i="9"/>
  <c r="F45" i="9" s="1"/>
  <c r="C45" i="9"/>
  <c r="D45" i="9" s="1"/>
  <c r="G44" i="9"/>
  <c r="H44" i="9" s="1"/>
  <c r="E44" i="9"/>
  <c r="F44" i="9" s="1"/>
  <c r="C44" i="9"/>
  <c r="D44" i="9" s="1"/>
  <c r="G43" i="9"/>
  <c r="H43" i="9" s="1"/>
  <c r="E43" i="9"/>
  <c r="F43" i="9" s="1"/>
  <c r="C43" i="9"/>
  <c r="D43" i="9" s="1"/>
  <c r="G42" i="9"/>
  <c r="H42" i="9" s="1"/>
  <c r="E42" i="9"/>
  <c r="F42" i="9" s="1"/>
  <c r="C42" i="9"/>
  <c r="D42" i="9" s="1"/>
  <c r="G34" i="9"/>
  <c r="H34" i="9" s="1"/>
  <c r="E34" i="9"/>
  <c r="F34" i="9" s="1"/>
  <c r="C34" i="9"/>
  <c r="D34" i="9" s="1"/>
  <c r="G33" i="9"/>
  <c r="H33" i="9" s="1"/>
  <c r="E33" i="9"/>
  <c r="F33" i="9" s="1"/>
  <c r="C33" i="9"/>
  <c r="D33" i="9" s="1"/>
  <c r="G32" i="9"/>
  <c r="H32" i="9" s="1"/>
  <c r="E32" i="9"/>
  <c r="F32" i="9" s="1"/>
  <c r="C32" i="9"/>
  <c r="D32" i="9" s="1"/>
  <c r="G31" i="9"/>
  <c r="H31" i="9" s="1"/>
  <c r="E31" i="9"/>
  <c r="F31" i="9" s="1"/>
  <c r="C31" i="9"/>
  <c r="D31" i="9" s="1"/>
  <c r="G30" i="9"/>
  <c r="H30" i="9" s="1"/>
  <c r="E30" i="9"/>
  <c r="F30" i="9" s="1"/>
  <c r="C30" i="9"/>
  <c r="D30" i="9" s="1"/>
  <c r="G22" i="9"/>
  <c r="H22" i="9" s="1"/>
  <c r="E22" i="9"/>
  <c r="F22" i="9" s="1"/>
  <c r="C22" i="9"/>
  <c r="D22" i="9" s="1"/>
  <c r="G21" i="9"/>
  <c r="H21" i="9" s="1"/>
  <c r="E21" i="9"/>
  <c r="F21" i="9" s="1"/>
  <c r="C21" i="9"/>
  <c r="D21" i="9" s="1"/>
  <c r="G20" i="9"/>
  <c r="H20" i="9" s="1"/>
  <c r="E20" i="9"/>
  <c r="F20" i="9" s="1"/>
  <c r="C20" i="9"/>
  <c r="D20" i="9" s="1"/>
  <c r="G19" i="9"/>
  <c r="H19" i="9" s="1"/>
  <c r="E19" i="9"/>
  <c r="F19" i="9" s="1"/>
  <c r="C19" i="9"/>
  <c r="D19" i="9" s="1"/>
  <c r="G18" i="9"/>
  <c r="H18" i="9" s="1"/>
  <c r="E18" i="9"/>
  <c r="F18" i="9" s="1"/>
  <c r="C18" i="9"/>
  <c r="D18" i="9" s="1"/>
  <c r="G10" i="9"/>
  <c r="H10" i="9" s="1"/>
  <c r="E10" i="9"/>
  <c r="F10" i="9" s="1"/>
  <c r="C10" i="9"/>
  <c r="D10" i="9" s="1"/>
  <c r="G9" i="9"/>
  <c r="H9" i="9" s="1"/>
  <c r="E9" i="9"/>
  <c r="F9" i="9" s="1"/>
  <c r="C9" i="9"/>
  <c r="D9" i="9" s="1"/>
  <c r="G8" i="9"/>
  <c r="H8" i="9" s="1"/>
  <c r="E8" i="9"/>
  <c r="F8" i="9" s="1"/>
  <c r="C8" i="9"/>
  <c r="D8" i="9" s="1"/>
  <c r="G7" i="9"/>
  <c r="H7" i="9" s="1"/>
  <c r="E7" i="9"/>
  <c r="F7" i="9" s="1"/>
  <c r="C7" i="9"/>
  <c r="D7" i="9" s="1"/>
  <c r="G6" i="9"/>
  <c r="H6" i="9" s="1"/>
  <c r="E6" i="9"/>
  <c r="F6" i="9" s="1"/>
  <c r="C6" i="9"/>
  <c r="D6" i="9" s="1"/>
  <c r="C8" i="6"/>
  <c r="B8" i="6"/>
  <c r="E8" i="6" s="1"/>
  <c r="F8" i="6" s="1"/>
  <c r="C7" i="6"/>
  <c r="G4" i="17" s="1"/>
  <c r="B7" i="6"/>
  <c r="C6" i="6"/>
  <c r="E4" i="17" s="1"/>
  <c r="B6" i="6"/>
  <c r="C5" i="6"/>
  <c r="B5" i="6"/>
  <c r="E5" i="6" s="1"/>
  <c r="F5" i="6" s="1"/>
  <c r="C4" i="6"/>
  <c r="C4" i="17" s="1"/>
  <c r="B4" i="6"/>
  <c r="G142" i="5"/>
  <c r="H142" i="5" s="1"/>
  <c r="E142" i="5"/>
  <c r="F142" i="5" s="1"/>
  <c r="C142" i="5"/>
  <c r="D142" i="5" s="1"/>
  <c r="G141" i="5"/>
  <c r="H141" i="5" s="1"/>
  <c r="E141" i="5"/>
  <c r="F141" i="5" s="1"/>
  <c r="C141" i="5"/>
  <c r="D141" i="5" s="1"/>
  <c r="G140" i="5"/>
  <c r="H140" i="5" s="1"/>
  <c r="E140" i="5"/>
  <c r="F140" i="5" s="1"/>
  <c r="C140" i="5"/>
  <c r="D140" i="5" s="1"/>
  <c r="G139" i="5"/>
  <c r="H139" i="5" s="1"/>
  <c r="E139" i="5"/>
  <c r="F139" i="5" s="1"/>
  <c r="C139" i="5"/>
  <c r="D139" i="5" s="1"/>
  <c r="G138" i="5"/>
  <c r="H138" i="5" s="1"/>
  <c r="E138" i="5"/>
  <c r="F138" i="5" s="1"/>
  <c r="C138" i="5"/>
  <c r="D138" i="5" s="1"/>
  <c r="G130" i="5"/>
  <c r="H130" i="5" s="1"/>
  <c r="E130" i="5"/>
  <c r="F130" i="5" s="1"/>
  <c r="C130" i="5"/>
  <c r="D130" i="5" s="1"/>
  <c r="G129" i="5"/>
  <c r="H129" i="5" s="1"/>
  <c r="E129" i="5"/>
  <c r="F129" i="5" s="1"/>
  <c r="C129" i="5"/>
  <c r="D129" i="5" s="1"/>
  <c r="G128" i="5"/>
  <c r="H128" i="5" s="1"/>
  <c r="E128" i="5"/>
  <c r="F128" i="5" s="1"/>
  <c r="C128" i="5"/>
  <c r="D128" i="5" s="1"/>
  <c r="G127" i="5"/>
  <c r="H127" i="5" s="1"/>
  <c r="E127" i="5"/>
  <c r="F127" i="5" s="1"/>
  <c r="C127" i="5"/>
  <c r="D127" i="5" s="1"/>
  <c r="G126" i="5"/>
  <c r="H126" i="5" s="1"/>
  <c r="E126" i="5"/>
  <c r="F126" i="5" s="1"/>
  <c r="C126" i="5"/>
  <c r="D126" i="5" s="1"/>
  <c r="G118" i="5"/>
  <c r="H118" i="5" s="1"/>
  <c r="E118" i="5"/>
  <c r="F118" i="5" s="1"/>
  <c r="C118" i="5"/>
  <c r="D118" i="5" s="1"/>
  <c r="G117" i="5"/>
  <c r="H117" i="5" s="1"/>
  <c r="E117" i="5"/>
  <c r="F117" i="5" s="1"/>
  <c r="C117" i="5"/>
  <c r="D117" i="5" s="1"/>
  <c r="G116" i="5"/>
  <c r="H116" i="5" s="1"/>
  <c r="E116" i="5"/>
  <c r="F116" i="5" s="1"/>
  <c r="C116" i="5"/>
  <c r="D116" i="5" s="1"/>
  <c r="G115" i="5"/>
  <c r="H115" i="5" s="1"/>
  <c r="E115" i="5"/>
  <c r="F115" i="5" s="1"/>
  <c r="C115" i="5"/>
  <c r="D115" i="5" s="1"/>
  <c r="G114" i="5"/>
  <c r="H114" i="5" s="1"/>
  <c r="E114" i="5"/>
  <c r="F114" i="5" s="1"/>
  <c r="C114" i="5"/>
  <c r="D114" i="5" s="1"/>
  <c r="G106" i="5"/>
  <c r="H106" i="5" s="1"/>
  <c r="E106" i="5"/>
  <c r="F106" i="5" s="1"/>
  <c r="C106" i="5"/>
  <c r="D106" i="5" s="1"/>
  <c r="G105" i="5"/>
  <c r="H105" i="5" s="1"/>
  <c r="E105" i="5"/>
  <c r="F105" i="5" s="1"/>
  <c r="C105" i="5"/>
  <c r="D105" i="5" s="1"/>
  <c r="G104" i="5"/>
  <c r="H104" i="5" s="1"/>
  <c r="E104" i="5"/>
  <c r="F104" i="5" s="1"/>
  <c r="C104" i="5"/>
  <c r="D104" i="5" s="1"/>
  <c r="G103" i="5"/>
  <c r="H103" i="5" s="1"/>
  <c r="E103" i="5"/>
  <c r="F103" i="5" s="1"/>
  <c r="C103" i="5"/>
  <c r="D103" i="5" s="1"/>
  <c r="G102" i="5"/>
  <c r="H102" i="5" s="1"/>
  <c r="E102" i="5"/>
  <c r="F102" i="5" s="1"/>
  <c r="C102" i="5"/>
  <c r="D102" i="5" s="1"/>
  <c r="G94" i="5"/>
  <c r="H94" i="5" s="1"/>
  <c r="E94" i="5"/>
  <c r="F94" i="5" s="1"/>
  <c r="C94" i="5"/>
  <c r="D94" i="5" s="1"/>
  <c r="G93" i="5"/>
  <c r="H93" i="5" s="1"/>
  <c r="E93" i="5"/>
  <c r="F93" i="5" s="1"/>
  <c r="C93" i="5"/>
  <c r="D93" i="5" s="1"/>
  <c r="G92" i="5"/>
  <c r="H92" i="5" s="1"/>
  <c r="E92" i="5"/>
  <c r="F92" i="5" s="1"/>
  <c r="C92" i="5"/>
  <c r="D92" i="5" s="1"/>
  <c r="G91" i="5"/>
  <c r="H91" i="5" s="1"/>
  <c r="E91" i="5"/>
  <c r="F91" i="5" s="1"/>
  <c r="C91" i="5"/>
  <c r="D91" i="5" s="1"/>
  <c r="G90" i="5"/>
  <c r="H90" i="5" s="1"/>
  <c r="E90" i="5"/>
  <c r="F90" i="5" s="1"/>
  <c r="C90" i="5"/>
  <c r="D90" i="5" s="1"/>
  <c r="G82" i="5"/>
  <c r="H82" i="5" s="1"/>
  <c r="E82" i="5"/>
  <c r="F82" i="5" s="1"/>
  <c r="C82" i="5"/>
  <c r="D82" i="5" s="1"/>
  <c r="G81" i="5"/>
  <c r="H81" i="5" s="1"/>
  <c r="E81" i="5"/>
  <c r="F81" i="5" s="1"/>
  <c r="C81" i="5"/>
  <c r="D81" i="5" s="1"/>
  <c r="G80" i="5"/>
  <c r="H80" i="5" s="1"/>
  <c r="E80" i="5"/>
  <c r="F80" i="5" s="1"/>
  <c r="C80" i="5"/>
  <c r="D80" i="5" s="1"/>
  <c r="G79" i="5"/>
  <c r="H79" i="5" s="1"/>
  <c r="E79" i="5"/>
  <c r="F79" i="5" s="1"/>
  <c r="C79" i="5"/>
  <c r="D79" i="5" s="1"/>
  <c r="G78" i="5"/>
  <c r="H78" i="5" s="1"/>
  <c r="E78" i="5"/>
  <c r="F78" i="5" s="1"/>
  <c r="C78" i="5"/>
  <c r="D78" i="5" s="1"/>
  <c r="G70" i="5"/>
  <c r="H70" i="5" s="1"/>
  <c r="E70" i="5"/>
  <c r="F70" i="5" s="1"/>
  <c r="C70" i="5"/>
  <c r="D70" i="5" s="1"/>
  <c r="G69" i="5"/>
  <c r="H69" i="5" s="1"/>
  <c r="E69" i="5"/>
  <c r="F69" i="5" s="1"/>
  <c r="C69" i="5"/>
  <c r="D69" i="5" s="1"/>
  <c r="G68" i="5"/>
  <c r="H68" i="5" s="1"/>
  <c r="E68" i="5"/>
  <c r="F68" i="5" s="1"/>
  <c r="C68" i="5"/>
  <c r="D68" i="5" s="1"/>
  <c r="G67" i="5"/>
  <c r="H67" i="5" s="1"/>
  <c r="E67" i="5"/>
  <c r="F67" i="5" s="1"/>
  <c r="C67" i="5"/>
  <c r="D67" i="5" s="1"/>
  <c r="G66" i="5"/>
  <c r="H66" i="5" s="1"/>
  <c r="E66" i="5"/>
  <c r="F66" i="5" s="1"/>
  <c r="C66" i="5"/>
  <c r="D66" i="5" s="1"/>
  <c r="G58" i="5"/>
  <c r="H58" i="5" s="1"/>
  <c r="E58" i="5"/>
  <c r="F58" i="5" s="1"/>
  <c r="C58" i="5"/>
  <c r="D58" i="5" s="1"/>
  <c r="G57" i="5"/>
  <c r="H57" i="5" s="1"/>
  <c r="E57" i="5"/>
  <c r="F57" i="5" s="1"/>
  <c r="C57" i="5"/>
  <c r="D57" i="5" s="1"/>
  <c r="G56" i="5"/>
  <c r="H56" i="5" s="1"/>
  <c r="E56" i="5"/>
  <c r="F56" i="5" s="1"/>
  <c r="C56" i="5"/>
  <c r="D56" i="5" s="1"/>
  <c r="G55" i="5"/>
  <c r="H55" i="5" s="1"/>
  <c r="E55" i="5"/>
  <c r="F55" i="5" s="1"/>
  <c r="C55" i="5"/>
  <c r="D55" i="5" s="1"/>
  <c r="G54" i="5"/>
  <c r="H54" i="5" s="1"/>
  <c r="E54" i="5"/>
  <c r="F54" i="5" s="1"/>
  <c r="C54" i="5"/>
  <c r="D54" i="5" s="1"/>
  <c r="G46" i="5"/>
  <c r="H46" i="5" s="1"/>
  <c r="E46" i="5"/>
  <c r="F46" i="5" s="1"/>
  <c r="C46" i="5"/>
  <c r="D46" i="5" s="1"/>
  <c r="G45" i="5"/>
  <c r="H45" i="5" s="1"/>
  <c r="E45" i="5"/>
  <c r="F45" i="5" s="1"/>
  <c r="C45" i="5"/>
  <c r="D45" i="5" s="1"/>
  <c r="G44" i="5"/>
  <c r="H44" i="5" s="1"/>
  <c r="E44" i="5"/>
  <c r="F44" i="5" s="1"/>
  <c r="C44" i="5"/>
  <c r="D44" i="5" s="1"/>
  <c r="G43" i="5"/>
  <c r="H43" i="5" s="1"/>
  <c r="E43" i="5"/>
  <c r="F43" i="5" s="1"/>
  <c r="C43" i="5"/>
  <c r="D43" i="5" s="1"/>
  <c r="G42" i="5"/>
  <c r="H42" i="5" s="1"/>
  <c r="E42" i="5"/>
  <c r="F42" i="5" s="1"/>
  <c r="C42" i="5"/>
  <c r="D42" i="5" s="1"/>
  <c r="G34" i="5"/>
  <c r="H34" i="5" s="1"/>
  <c r="E34" i="5"/>
  <c r="F34" i="5" s="1"/>
  <c r="C34" i="5"/>
  <c r="D34" i="5" s="1"/>
  <c r="G33" i="5"/>
  <c r="H33" i="5" s="1"/>
  <c r="E33" i="5"/>
  <c r="F33" i="5" s="1"/>
  <c r="C33" i="5"/>
  <c r="D33" i="5" s="1"/>
  <c r="G32" i="5"/>
  <c r="H32" i="5" s="1"/>
  <c r="E32" i="5"/>
  <c r="F32" i="5" s="1"/>
  <c r="C32" i="5"/>
  <c r="D32" i="5" s="1"/>
  <c r="G31" i="5"/>
  <c r="H31" i="5" s="1"/>
  <c r="E31" i="5"/>
  <c r="F31" i="5" s="1"/>
  <c r="C31" i="5"/>
  <c r="D31" i="5" s="1"/>
  <c r="G30" i="5"/>
  <c r="H30" i="5" s="1"/>
  <c r="E30" i="5"/>
  <c r="F30" i="5" s="1"/>
  <c r="C30" i="5"/>
  <c r="D30" i="5" s="1"/>
  <c r="G22" i="5"/>
  <c r="H22" i="5" s="1"/>
  <c r="E22" i="5"/>
  <c r="F22" i="5" s="1"/>
  <c r="C22" i="5"/>
  <c r="D22" i="5" s="1"/>
  <c r="G21" i="5"/>
  <c r="H21" i="5" s="1"/>
  <c r="E21" i="5"/>
  <c r="F21" i="5" s="1"/>
  <c r="C21" i="5"/>
  <c r="D21" i="5" s="1"/>
  <c r="G20" i="5"/>
  <c r="H20" i="5" s="1"/>
  <c r="E20" i="5"/>
  <c r="F20" i="5" s="1"/>
  <c r="C20" i="5"/>
  <c r="D20" i="5" s="1"/>
  <c r="G19" i="5"/>
  <c r="H19" i="5" s="1"/>
  <c r="E19" i="5"/>
  <c r="F19" i="5" s="1"/>
  <c r="C19" i="5"/>
  <c r="D19" i="5" s="1"/>
  <c r="G18" i="5"/>
  <c r="H18" i="5" s="1"/>
  <c r="E18" i="5"/>
  <c r="F18" i="5" s="1"/>
  <c r="C18" i="5"/>
  <c r="D18" i="5" s="1"/>
  <c r="G10" i="5"/>
  <c r="H10" i="5" s="1"/>
  <c r="E10" i="5"/>
  <c r="F10" i="5" s="1"/>
  <c r="C10" i="5"/>
  <c r="D10" i="5" s="1"/>
  <c r="G9" i="5"/>
  <c r="H9" i="5" s="1"/>
  <c r="E9" i="5"/>
  <c r="F9" i="5" s="1"/>
  <c r="C9" i="5"/>
  <c r="D9" i="5" s="1"/>
  <c r="G8" i="5"/>
  <c r="H8" i="5" s="1"/>
  <c r="E8" i="5"/>
  <c r="F8" i="5" s="1"/>
  <c r="D8" i="5"/>
  <c r="C8" i="5"/>
  <c r="G7" i="5"/>
  <c r="H7" i="5" s="1"/>
  <c r="E7" i="5"/>
  <c r="F7" i="5" s="1"/>
  <c r="C7" i="5"/>
  <c r="D7" i="5" s="1"/>
  <c r="G6" i="5"/>
  <c r="H6" i="5" s="1"/>
  <c r="E6" i="5"/>
  <c r="F6" i="5" s="1"/>
  <c r="C6" i="5"/>
  <c r="D6" i="5" s="1"/>
  <c r="G142" i="4"/>
  <c r="H142" i="4" s="1"/>
  <c r="E142" i="4"/>
  <c r="F142" i="4" s="1"/>
  <c r="C142" i="4"/>
  <c r="D142" i="4" s="1"/>
  <c r="G141" i="4"/>
  <c r="H141" i="4" s="1"/>
  <c r="E141" i="4"/>
  <c r="F141" i="4" s="1"/>
  <c r="C141" i="4"/>
  <c r="D141" i="4" s="1"/>
  <c r="G140" i="4"/>
  <c r="H140" i="4" s="1"/>
  <c r="E140" i="4"/>
  <c r="F140" i="4" s="1"/>
  <c r="C140" i="4"/>
  <c r="D140" i="4" s="1"/>
  <c r="G139" i="4"/>
  <c r="H139" i="4" s="1"/>
  <c r="E139" i="4"/>
  <c r="F139" i="4" s="1"/>
  <c r="C139" i="4"/>
  <c r="D139" i="4" s="1"/>
  <c r="G138" i="4"/>
  <c r="H138" i="4" s="1"/>
  <c r="E138" i="4"/>
  <c r="F138" i="4" s="1"/>
  <c r="C138" i="4"/>
  <c r="D138" i="4" s="1"/>
  <c r="G130" i="4"/>
  <c r="H130" i="4" s="1"/>
  <c r="E130" i="4"/>
  <c r="F130" i="4" s="1"/>
  <c r="C130" i="4"/>
  <c r="D130" i="4" s="1"/>
  <c r="G129" i="4"/>
  <c r="H129" i="4" s="1"/>
  <c r="E129" i="4"/>
  <c r="F129" i="4" s="1"/>
  <c r="C129" i="4"/>
  <c r="D129" i="4" s="1"/>
  <c r="G128" i="4"/>
  <c r="H128" i="4" s="1"/>
  <c r="E128" i="4"/>
  <c r="F128" i="4" s="1"/>
  <c r="C128" i="4"/>
  <c r="D128" i="4" s="1"/>
  <c r="G127" i="4"/>
  <c r="H127" i="4" s="1"/>
  <c r="E127" i="4"/>
  <c r="F127" i="4" s="1"/>
  <c r="C127" i="4"/>
  <c r="D127" i="4" s="1"/>
  <c r="G126" i="4"/>
  <c r="H126" i="4" s="1"/>
  <c r="E126" i="4"/>
  <c r="F126" i="4" s="1"/>
  <c r="C126" i="4"/>
  <c r="D126" i="4" s="1"/>
  <c r="G118" i="4"/>
  <c r="H118" i="4" s="1"/>
  <c r="E118" i="4"/>
  <c r="F118" i="4" s="1"/>
  <c r="C118" i="4"/>
  <c r="D118" i="4" s="1"/>
  <c r="G117" i="4"/>
  <c r="H117" i="4" s="1"/>
  <c r="E117" i="4"/>
  <c r="F117" i="4" s="1"/>
  <c r="C117" i="4"/>
  <c r="D117" i="4" s="1"/>
  <c r="G116" i="4"/>
  <c r="H116" i="4" s="1"/>
  <c r="E116" i="4"/>
  <c r="F116" i="4" s="1"/>
  <c r="C116" i="4"/>
  <c r="D116" i="4" s="1"/>
  <c r="G115" i="4"/>
  <c r="H115" i="4" s="1"/>
  <c r="E115" i="4"/>
  <c r="F115" i="4" s="1"/>
  <c r="C115" i="4"/>
  <c r="D115" i="4" s="1"/>
  <c r="G114" i="4"/>
  <c r="H114" i="4" s="1"/>
  <c r="E114" i="4"/>
  <c r="F114" i="4" s="1"/>
  <c r="C114" i="4"/>
  <c r="D114" i="4" s="1"/>
  <c r="G106" i="4"/>
  <c r="H106" i="4" s="1"/>
  <c r="E106" i="4"/>
  <c r="F106" i="4" s="1"/>
  <c r="C106" i="4"/>
  <c r="D106" i="4" s="1"/>
  <c r="G105" i="4"/>
  <c r="H105" i="4" s="1"/>
  <c r="E105" i="4"/>
  <c r="F105" i="4" s="1"/>
  <c r="C105" i="4"/>
  <c r="D105" i="4" s="1"/>
  <c r="G104" i="4"/>
  <c r="H104" i="4" s="1"/>
  <c r="E104" i="4"/>
  <c r="F104" i="4" s="1"/>
  <c r="C104" i="4"/>
  <c r="D104" i="4" s="1"/>
  <c r="G103" i="4"/>
  <c r="H103" i="4" s="1"/>
  <c r="E103" i="4"/>
  <c r="F103" i="4" s="1"/>
  <c r="C103" i="4"/>
  <c r="D103" i="4" s="1"/>
  <c r="G102" i="4"/>
  <c r="H102" i="4" s="1"/>
  <c r="E102" i="4"/>
  <c r="F102" i="4" s="1"/>
  <c r="C102" i="4"/>
  <c r="D102" i="4" s="1"/>
  <c r="G94" i="4"/>
  <c r="H94" i="4" s="1"/>
  <c r="E94" i="4"/>
  <c r="F94" i="4" s="1"/>
  <c r="C94" i="4"/>
  <c r="D94" i="4" s="1"/>
  <c r="G93" i="4"/>
  <c r="H93" i="4" s="1"/>
  <c r="E93" i="4"/>
  <c r="F93" i="4" s="1"/>
  <c r="C93" i="4"/>
  <c r="D93" i="4" s="1"/>
  <c r="G92" i="4"/>
  <c r="H92" i="4" s="1"/>
  <c r="E92" i="4"/>
  <c r="F92" i="4" s="1"/>
  <c r="C92" i="4"/>
  <c r="D92" i="4" s="1"/>
  <c r="G91" i="4"/>
  <c r="H91" i="4" s="1"/>
  <c r="E91" i="4"/>
  <c r="F91" i="4" s="1"/>
  <c r="C91" i="4"/>
  <c r="D91" i="4" s="1"/>
  <c r="G90" i="4"/>
  <c r="H90" i="4" s="1"/>
  <c r="E90" i="4"/>
  <c r="F90" i="4" s="1"/>
  <c r="C90" i="4"/>
  <c r="D90" i="4" s="1"/>
  <c r="G82" i="4"/>
  <c r="H82" i="4" s="1"/>
  <c r="E82" i="4"/>
  <c r="F82" i="4" s="1"/>
  <c r="C82" i="4"/>
  <c r="D82" i="4" s="1"/>
  <c r="G81" i="4"/>
  <c r="H81" i="4" s="1"/>
  <c r="E81" i="4"/>
  <c r="F81" i="4" s="1"/>
  <c r="C81" i="4"/>
  <c r="D81" i="4" s="1"/>
  <c r="G80" i="4"/>
  <c r="H80" i="4" s="1"/>
  <c r="E80" i="4"/>
  <c r="F80" i="4" s="1"/>
  <c r="C80" i="4"/>
  <c r="D80" i="4" s="1"/>
  <c r="G79" i="4"/>
  <c r="H79" i="4" s="1"/>
  <c r="E79" i="4"/>
  <c r="F79" i="4" s="1"/>
  <c r="D79" i="4"/>
  <c r="C79" i="4"/>
  <c r="G78" i="4"/>
  <c r="H78" i="4" s="1"/>
  <c r="E78" i="4"/>
  <c r="F78" i="4" s="1"/>
  <c r="C78" i="4"/>
  <c r="D78" i="4" s="1"/>
  <c r="G70" i="4"/>
  <c r="H70" i="4" s="1"/>
  <c r="E70" i="4"/>
  <c r="F70" i="4" s="1"/>
  <c r="C70" i="4"/>
  <c r="D70" i="4" s="1"/>
  <c r="G69" i="4"/>
  <c r="H69" i="4" s="1"/>
  <c r="E69" i="4"/>
  <c r="F69" i="4" s="1"/>
  <c r="C69" i="4"/>
  <c r="D69" i="4" s="1"/>
  <c r="G68" i="4"/>
  <c r="H68" i="4" s="1"/>
  <c r="E68" i="4"/>
  <c r="F68" i="4" s="1"/>
  <c r="C68" i="4"/>
  <c r="D68" i="4" s="1"/>
  <c r="G67" i="4"/>
  <c r="H67" i="4" s="1"/>
  <c r="E67" i="4"/>
  <c r="F67" i="4" s="1"/>
  <c r="C67" i="4"/>
  <c r="D67" i="4" s="1"/>
  <c r="G66" i="4"/>
  <c r="H66" i="4" s="1"/>
  <c r="E66" i="4"/>
  <c r="F66" i="4" s="1"/>
  <c r="C66" i="4"/>
  <c r="D66" i="4" s="1"/>
  <c r="G58" i="4"/>
  <c r="H58" i="4" s="1"/>
  <c r="E58" i="4"/>
  <c r="F58" i="4" s="1"/>
  <c r="C58" i="4"/>
  <c r="D58" i="4" s="1"/>
  <c r="G57" i="4"/>
  <c r="H57" i="4" s="1"/>
  <c r="E57" i="4"/>
  <c r="F57" i="4" s="1"/>
  <c r="C57" i="4"/>
  <c r="D57" i="4" s="1"/>
  <c r="G56" i="4"/>
  <c r="H56" i="4" s="1"/>
  <c r="E56" i="4"/>
  <c r="F56" i="4" s="1"/>
  <c r="C56" i="4"/>
  <c r="D56" i="4" s="1"/>
  <c r="G55" i="4"/>
  <c r="H55" i="4" s="1"/>
  <c r="E55" i="4"/>
  <c r="F55" i="4" s="1"/>
  <c r="C55" i="4"/>
  <c r="D55" i="4" s="1"/>
  <c r="G54" i="4"/>
  <c r="H54" i="4" s="1"/>
  <c r="E54" i="4"/>
  <c r="F54" i="4" s="1"/>
  <c r="C54" i="4"/>
  <c r="D54" i="4" s="1"/>
  <c r="G46" i="4"/>
  <c r="H46" i="4" s="1"/>
  <c r="E46" i="4"/>
  <c r="F46" i="4" s="1"/>
  <c r="C46" i="4"/>
  <c r="D46" i="4" s="1"/>
  <c r="G45" i="4"/>
  <c r="H45" i="4" s="1"/>
  <c r="E45" i="4"/>
  <c r="F45" i="4" s="1"/>
  <c r="C45" i="4"/>
  <c r="D45" i="4" s="1"/>
  <c r="G44" i="4"/>
  <c r="H44" i="4" s="1"/>
  <c r="E44" i="4"/>
  <c r="F44" i="4" s="1"/>
  <c r="C44" i="4"/>
  <c r="D44" i="4" s="1"/>
  <c r="G43" i="4"/>
  <c r="H43" i="4" s="1"/>
  <c r="E43" i="4"/>
  <c r="F43" i="4" s="1"/>
  <c r="C43" i="4"/>
  <c r="D43" i="4" s="1"/>
  <c r="G42" i="4"/>
  <c r="H42" i="4" s="1"/>
  <c r="E42" i="4"/>
  <c r="F42" i="4" s="1"/>
  <c r="C42" i="4"/>
  <c r="D42" i="4" s="1"/>
  <c r="G34" i="4"/>
  <c r="H34" i="4" s="1"/>
  <c r="E34" i="4"/>
  <c r="F34" i="4" s="1"/>
  <c r="C34" i="4"/>
  <c r="D34" i="4" s="1"/>
  <c r="G33" i="4"/>
  <c r="H33" i="4" s="1"/>
  <c r="E33" i="4"/>
  <c r="F33" i="4" s="1"/>
  <c r="C33" i="4"/>
  <c r="D33" i="4" s="1"/>
  <c r="G32" i="4"/>
  <c r="H32" i="4" s="1"/>
  <c r="E32" i="4"/>
  <c r="F32" i="4" s="1"/>
  <c r="C32" i="4"/>
  <c r="D32" i="4" s="1"/>
  <c r="G31" i="4"/>
  <c r="H31" i="4" s="1"/>
  <c r="E31" i="4"/>
  <c r="F31" i="4" s="1"/>
  <c r="C31" i="4"/>
  <c r="D31" i="4" s="1"/>
  <c r="G30" i="4"/>
  <c r="H30" i="4" s="1"/>
  <c r="E30" i="4"/>
  <c r="F30" i="4" s="1"/>
  <c r="C30" i="4"/>
  <c r="D30" i="4" s="1"/>
  <c r="G22" i="4"/>
  <c r="H22" i="4" s="1"/>
  <c r="E22" i="4"/>
  <c r="F22" i="4" s="1"/>
  <c r="C22" i="4"/>
  <c r="D22" i="4" s="1"/>
  <c r="G21" i="4"/>
  <c r="H21" i="4" s="1"/>
  <c r="E21" i="4"/>
  <c r="F21" i="4" s="1"/>
  <c r="C21" i="4"/>
  <c r="D21" i="4" s="1"/>
  <c r="G20" i="4"/>
  <c r="H20" i="4" s="1"/>
  <c r="E20" i="4"/>
  <c r="F20" i="4" s="1"/>
  <c r="C20" i="4"/>
  <c r="D20" i="4" s="1"/>
  <c r="G19" i="4"/>
  <c r="H19" i="4" s="1"/>
  <c r="E19" i="4"/>
  <c r="F19" i="4" s="1"/>
  <c r="C19" i="4"/>
  <c r="D19" i="4" s="1"/>
  <c r="G18" i="4"/>
  <c r="H18" i="4" s="1"/>
  <c r="E18" i="4"/>
  <c r="F18" i="4" s="1"/>
  <c r="C18" i="4"/>
  <c r="D18" i="4" s="1"/>
  <c r="G10" i="4"/>
  <c r="H10" i="4" s="1"/>
  <c r="E10" i="4"/>
  <c r="F10" i="4" s="1"/>
  <c r="C10" i="4"/>
  <c r="D10" i="4" s="1"/>
  <c r="G9" i="4"/>
  <c r="H9" i="4" s="1"/>
  <c r="E9" i="4"/>
  <c r="F9" i="4" s="1"/>
  <c r="C9" i="4"/>
  <c r="D9" i="4" s="1"/>
  <c r="G8" i="4"/>
  <c r="H8" i="4" s="1"/>
  <c r="E8" i="4"/>
  <c r="F8" i="4" s="1"/>
  <c r="C8" i="4"/>
  <c r="D8" i="4" s="1"/>
  <c r="G7" i="4"/>
  <c r="H7" i="4" s="1"/>
  <c r="E7" i="4"/>
  <c r="F7" i="4" s="1"/>
  <c r="C7" i="4"/>
  <c r="D7" i="4" s="1"/>
  <c r="G6" i="4"/>
  <c r="H6" i="4" s="1"/>
  <c r="E6" i="4"/>
  <c r="F6" i="4" s="1"/>
  <c r="C6" i="4"/>
  <c r="D6" i="4" s="1"/>
  <c r="F6" i="17" l="1"/>
  <c r="E7" i="16"/>
  <c r="F7" i="16" s="1"/>
  <c r="D6" i="17"/>
  <c r="E6" i="16"/>
  <c r="F6" i="16" s="1"/>
  <c r="B6" i="17"/>
  <c r="E4" i="16"/>
  <c r="F4" i="16" s="1"/>
  <c r="E7" i="11"/>
  <c r="F7" i="11" s="1"/>
  <c r="F5" i="17"/>
  <c r="E6" i="11"/>
  <c r="F6" i="11" s="1"/>
  <c r="D5" i="17"/>
  <c r="E4" i="11"/>
  <c r="F4" i="11" s="1"/>
  <c r="B5" i="17"/>
  <c r="E7" i="6"/>
  <c r="F7" i="6" s="1"/>
  <c r="F4" i="17"/>
  <c r="E6" i="6"/>
  <c r="F6" i="6" s="1"/>
  <c r="D4" i="17"/>
  <c r="B4" i="17"/>
  <c r="E4" i="6"/>
  <c r="F4" i="6" s="1"/>
</calcChain>
</file>

<file path=xl/sharedStrings.xml><?xml version="1.0" encoding="utf-8"?>
<sst xmlns="http://schemas.openxmlformats.org/spreadsheetml/2006/main" count="1488" uniqueCount="269">
  <si>
    <t>PASS – Three International Meetings Evaluation Package</t>
  </si>
  <si>
    <t>Item</t>
  </si>
  <si>
    <t>Description</t>
  </si>
  <si>
    <t>Project</t>
  </si>
  <si>
    <t>Pass, Attack, Shoot, Score! – Erasmus+ KA210-SCH</t>
  </si>
  <si>
    <t>Meetings analysed</t>
  </si>
  <si>
    <t>Bulgaria, Turkey and Romania</t>
  </si>
  <si>
    <t>Bulgaria meeting</t>
  </si>
  <si>
    <t>12 Romanian students, 10 Turkish students, 3 Romanian teachers, 5 Turkish teachers</t>
  </si>
  <si>
    <t>Turkey meeting</t>
  </si>
  <si>
    <t>10 Bulgarian students, 11 Romanian students, 5 Bulgarian teachers, 4 Romanian teachers</t>
  </si>
  <si>
    <t>Romania meeting</t>
  </si>
  <si>
    <t>10 Bulgarian students, 10 Turkish students, 3 Bulgarian teachers, 5 Turkish teachers</t>
  </si>
  <si>
    <t>Respondent ID</t>
  </si>
  <si>
    <t>Country</t>
  </si>
  <si>
    <t>Overall satisfaction</t>
  </si>
  <si>
    <t>Quality of organisation</t>
  </si>
  <si>
    <t>Clarity of programme and instructions</t>
  </si>
  <si>
    <t>Quality of sports activities</t>
  </si>
  <si>
    <t>Improvement of sports skills</t>
  </si>
  <si>
    <t>Improvement of teamwork</t>
  </si>
  <si>
    <t>Improvement of communication in English</t>
  </si>
  <si>
    <t>Intercultural learning</t>
  </si>
  <si>
    <t>Feeling included and respected</t>
  </si>
  <si>
    <t>Usefulness of reflection sessions</t>
  </si>
  <si>
    <t>Achievement of learning outcomes</t>
  </si>
  <si>
    <t>Would recommend similar mobility</t>
  </si>
  <si>
    <t>Open reflection</t>
  </si>
  <si>
    <t>BU-S01</t>
  </si>
  <si>
    <t>Romania</t>
  </si>
  <si>
    <t>More free time between activities would be helpful.</t>
  </si>
  <si>
    <t>BU-S02</t>
  </si>
  <si>
    <t>I learned new training methods and made new friends.</t>
  </si>
  <si>
    <t>BU-S03</t>
  </si>
  <si>
    <t>I improved my confidence when speaking English.</t>
  </si>
  <si>
    <t>BU-S04</t>
  </si>
  <si>
    <t>The sports activities were engaging and well organised.</t>
  </si>
  <si>
    <t>BU-S05</t>
  </si>
  <si>
    <t>BU-S06</t>
  </si>
  <si>
    <t>The reflection session helped me understand what I learned.</t>
  </si>
  <si>
    <t>BU-S07</t>
  </si>
  <si>
    <t>BU-S08</t>
  </si>
  <si>
    <t>I enjoyed working in an international team.</t>
  </si>
  <si>
    <t>BU-S09</t>
  </si>
  <si>
    <t>BU-S10</t>
  </si>
  <si>
    <t>The cultural programme was interesting and useful.</t>
  </si>
  <si>
    <t>BU-S11</t>
  </si>
  <si>
    <t>BU-S12</t>
  </si>
  <si>
    <t>BU-S13</t>
  </si>
  <si>
    <t>Turkey</t>
  </si>
  <si>
    <t>BU-S14</t>
  </si>
  <si>
    <t>I would like more mixed-team competitions.</t>
  </si>
  <si>
    <t>BU-S15</t>
  </si>
  <si>
    <t>BU-S16</t>
  </si>
  <si>
    <t>BU-S17</t>
  </si>
  <si>
    <t>BU-S18</t>
  </si>
  <si>
    <t>BU-S19</t>
  </si>
  <si>
    <t>BU-S20</t>
  </si>
  <si>
    <t>BU-S21</t>
  </si>
  <si>
    <t>BU-S22</t>
  </si>
  <si>
    <t>Relevance of activities to project objectives</t>
  </si>
  <si>
    <t>Quality of cooperation between partners</t>
  </si>
  <si>
    <t>Exchange of good practices</t>
  </si>
  <si>
    <t>Professional learning gained</t>
  </si>
  <si>
    <t>Student engagement and motivation</t>
  </si>
  <si>
    <t>Inclusion and equal participation</t>
  </si>
  <si>
    <t>Intercultural impact</t>
  </si>
  <si>
    <t>Usefulness of reflection and evaluation</t>
  </si>
  <si>
    <t>Achievement of planned outcomes</t>
  </si>
  <si>
    <t>Would recommend similar cooperation</t>
  </si>
  <si>
    <t>BU-T01</t>
  </si>
  <si>
    <t>The mobility was well aligned with the project objectives.</t>
  </si>
  <si>
    <t>BU-T02</t>
  </si>
  <si>
    <t>BU-T03</t>
  </si>
  <si>
    <t>The exchange of coaching and teaching practices was valuable.</t>
  </si>
  <si>
    <t>BU-T04</t>
  </si>
  <si>
    <t>The students showed high motivation and active participation.</t>
  </si>
  <si>
    <t>BU-T05</t>
  </si>
  <si>
    <t>Reflection sessions supported quality improvement.</t>
  </si>
  <si>
    <t>BU-T06</t>
  </si>
  <si>
    <t>Language support should remain available for all participants.</t>
  </si>
  <si>
    <t>BU-T07</t>
  </si>
  <si>
    <t>BU-T08</t>
  </si>
  <si>
    <t>Mixed international teams encouraged cooperation and inclusion.</t>
  </si>
  <si>
    <t>Bulgaria Meeting – Student Evaluation Analysis</t>
  </si>
  <si>
    <t>Q1. Overall satisfaction</t>
  </si>
  <si>
    <t>Score</t>
  </si>
  <si>
    <t>Response option</t>
  </si>
  <si>
    <t>Total count</t>
  </si>
  <si>
    <t>Total %</t>
  </si>
  <si>
    <t>Romania count</t>
  </si>
  <si>
    <t>Turkey count</t>
  </si>
  <si>
    <t>Romania %</t>
  </si>
  <si>
    <t>Turkey %</t>
  </si>
  <si>
    <t>Very dissatisfied</t>
  </si>
  <si>
    <t>Dissatisfied</t>
  </si>
  <si>
    <t>Neutral</t>
  </si>
  <si>
    <t>Satisfied</t>
  </si>
  <si>
    <t>Very satisfied</t>
  </si>
  <si>
    <t>Q2. Quality of organisation</t>
  </si>
  <si>
    <t>Very poor</t>
  </si>
  <si>
    <t>Poor</t>
  </si>
  <si>
    <t>Average</t>
  </si>
  <si>
    <t>Good</t>
  </si>
  <si>
    <t>Excellent</t>
  </si>
  <si>
    <t>Q3. Clarity of programme and instructions</t>
  </si>
  <si>
    <t>Strongly disagree</t>
  </si>
  <si>
    <t>Disagree</t>
  </si>
  <si>
    <t>Agree</t>
  </si>
  <si>
    <t>Strongly agree</t>
  </si>
  <si>
    <t>Q4. Quality of sports activities</t>
  </si>
  <si>
    <t>Q5. Improvement of sports skills</t>
  </si>
  <si>
    <t>Not at all</t>
  </si>
  <si>
    <t>Slightly</t>
  </si>
  <si>
    <t>Moderately</t>
  </si>
  <si>
    <t>Considerably</t>
  </si>
  <si>
    <t>Very much</t>
  </si>
  <si>
    <t>Q6. Improvement of teamwork</t>
  </si>
  <si>
    <t>Q7. Improvement of communication in English</t>
  </si>
  <si>
    <t>Q8. Intercultural learning</t>
  </si>
  <si>
    <t>Q9. Feeling included and respected</t>
  </si>
  <si>
    <t>Q10. Usefulness of reflection sessions</t>
  </si>
  <si>
    <t>Not useful</t>
  </si>
  <si>
    <t>Slightly useful</t>
  </si>
  <si>
    <t>Moderately useful</t>
  </si>
  <si>
    <t>Useful</t>
  </si>
  <si>
    <t>Very useful</t>
  </si>
  <si>
    <t>Q11. Achievement of learning outcomes</t>
  </si>
  <si>
    <t>Not achieved</t>
  </si>
  <si>
    <t>Partly achieved</t>
  </si>
  <si>
    <t>Mostly achieved</t>
  </si>
  <si>
    <t>Achieved</t>
  </si>
  <si>
    <t>Fully achieved</t>
  </si>
  <si>
    <t>Q12. Would recommend similar mobility</t>
  </si>
  <si>
    <t>Definitely not</t>
  </si>
  <si>
    <t>Probably not</t>
  </si>
  <si>
    <t>Not sure</t>
  </si>
  <si>
    <t>Probably yes</t>
  </si>
  <si>
    <t>Definitely yes</t>
  </si>
  <si>
    <t>Bulgaria Meeting – Teacher and Coach Evaluation Analysis</t>
  </si>
  <si>
    <t>Q3. Relevance of activities to project objectives</t>
  </si>
  <si>
    <t>Q4. Quality of cooperation between partners</t>
  </si>
  <si>
    <t>Q5. Exchange of good practices</t>
  </si>
  <si>
    <t>Q6. Professional learning gained</t>
  </si>
  <si>
    <t>Q7. Student engagement and motivation</t>
  </si>
  <si>
    <t>Very low</t>
  </si>
  <si>
    <t>Low</t>
  </si>
  <si>
    <t>Moderate</t>
  </si>
  <si>
    <t>High</t>
  </si>
  <si>
    <t>Very high</t>
  </si>
  <si>
    <t>Q8. Inclusion and equal participation</t>
  </si>
  <si>
    <t>Q9. Intercultural impact</t>
  </si>
  <si>
    <t>Q10. Usefulness of reflection and evaluation</t>
  </si>
  <si>
    <t>Q11. Achievement of planned outcomes</t>
  </si>
  <si>
    <t>Q12. Would recommend similar cooperation</t>
  </si>
  <si>
    <t>Bulgaria Meeting – Evaluation Dashboard</t>
  </si>
  <si>
    <t>Indicator</t>
  </si>
  <si>
    <t>Students</t>
  </si>
  <si>
    <t>Teachers</t>
  </si>
  <si>
    <t>Combined target</t>
  </si>
  <si>
    <t>Status</t>
  </si>
  <si>
    <t>Interpretation</t>
  </si>
  <si>
    <t>Positive overall satisfaction</t>
  </si>
  <si>
    <t>Positive organisation rating</t>
  </si>
  <si>
    <t>Positive learning/outcomes rating</t>
  </si>
  <si>
    <t>Positive intercultural impact</t>
  </si>
  <si>
    <t>Positive recommendation intention</t>
  </si>
  <si>
    <t>Participant group</t>
  </si>
  <si>
    <t>Number</t>
  </si>
  <si>
    <t>Share</t>
  </si>
  <si>
    <t>TU-S01</t>
  </si>
  <si>
    <t>Bulgaria</t>
  </si>
  <si>
    <t>TU-S02</t>
  </si>
  <si>
    <t>TU-S03</t>
  </si>
  <si>
    <t>TU-S04</t>
  </si>
  <si>
    <t>TU-S05</t>
  </si>
  <si>
    <t>TU-S06</t>
  </si>
  <si>
    <t>TU-S07</t>
  </si>
  <si>
    <t>TU-S08</t>
  </si>
  <si>
    <t>TU-S09</t>
  </si>
  <si>
    <t>TU-S10</t>
  </si>
  <si>
    <t>TU-S11</t>
  </si>
  <si>
    <t>TU-S12</t>
  </si>
  <si>
    <t>TU-S13</t>
  </si>
  <si>
    <t>TU-S14</t>
  </si>
  <si>
    <t>TU-S15</t>
  </si>
  <si>
    <t>TU-S16</t>
  </si>
  <si>
    <t>TU-S17</t>
  </si>
  <si>
    <t>TU-S18</t>
  </si>
  <si>
    <t>TU-S19</t>
  </si>
  <si>
    <t>TU-S20</t>
  </si>
  <si>
    <t>TU-S21</t>
  </si>
  <si>
    <t>TU-T01</t>
  </si>
  <si>
    <t>More time for structured partner discussion would be useful.</t>
  </si>
  <si>
    <t>TU-T02</t>
  </si>
  <si>
    <t>TU-T03</t>
  </si>
  <si>
    <t>TU-T04</t>
  </si>
  <si>
    <t>TU-T05</t>
  </si>
  <si>
    <t>TU-T06</t>
  </si>
  <si>
    <t>TU-T07</t>
  </si>
  <si>
    <t>The programme was intensive but educationally effective.</t>
  </si>
  <si>
    <t>TU-T08</t>
  </si>
  <si>
    <t>TU-T09</t>
  </si>
  <si>
    <t>Turkey Meeting – Student Evaluation Analysis</t>
  </si>
  <si>
    <t>Bulgaria count</t>
  </si>
  <si>
    <t>Bulgaria %</t>
  </si>
  <si>
    <t>Turkey Meeting – Teacher and Coach Evaluation Analysis</t>
  </si>
  <si>
    <t>Turkey Meeting – Evaluation Dashboard</t>
  </si>
  <si>
    <t>RO-S01</t>
  </si>
  <si>
    <t>RO-S02</t>
  </si>
  <si>
    <t>RO-S03</t>
  </si>
  <si>
    <t>RO-S04</t>
  </si>
  <si>
    <t>RO-S05</t>
  </si>
  <si>
    <t>RO-S06</t>
  </si>
  <si>
    <t>RO-S07</t>
  </si>
  <si>
    <t>RO-S08</t>
  </si>
  <si>
    <t>RO-S09</t>
  </si>
  <si>
    <t>RO-S10</t>
  </si>
  <si>
    <t>RO-S11</t>
  </si>
  <si>
    <t>RO-S12</t>
  </si>
  <si>
    <t>RO-S13</t>
  </si>
  <si>
    <t>RO-S14</t>
  </si>
  <si>
    <t>RO-S15</t>
  </si>
  <si>
    <t>RO-S16</t>
  </si>
  <si>
    <t>RO-S17</t>
  </si>
  <si>
    <t>RO-S18</t>
  </si>
  <si>
    <t>RO-S19</t>
  </si>
  <si>
    <t>RO-S20</t>
  </si>
  <si>
    <t>RO-T01</t>
  </si>
  <si>
    <t>RO-T02</t>
  </si>
  <si>
    <t>RO-T03</t>
  </si>
  <si>
    <t>RO-T04</t>
  </si>
  <si>
    <t>RO-T05</t>
  </si>
  <si>
    <t>RO-T06</t>
  </si>
  <si>
    <t>RO-T07</t>
  </si>
  <si>
    <t>RO-T08</t>
  </si>
  <si>
    <t>Romania Meeting – Student Evaluation Analysis</t>
  </si>
  <si>
    <t>Romania Meeting – Teacher and Coach Evaluation Analysis</t>
  </si>
  <si>
    <t>Romania Meeting – Evaluation Dashboard</t>
  </si>
  <si>
    <t>Meeting</t>
  </si>
  <si>
    <t>Student satisfaction</t>
  </si>
  <si>
    <t>Teacher satisfaction</t>
  </si>
  <si>
    <t>Student outcomes</t>
  </si>
  <si>
    <t>Teacher outcomes</t>
  </si>
  <si>
    <t>Student intercultural impact</t>
  </si>
  <si>
    <t>Teacher intercultural impact</t>
  </si>
  <si>
    <t>Evaluation and monitoring</t>
  </si>
  <si>
    <t>Evaluation questionnaires were completed by students, teachers and coaches after each of the three international working meetings in Bulgaria, Türkiye and Romania. The questionnaires examined the quality of organisation, relevance of the activities, achievement of learning outcomes, participant inclusion, intercultural learning, teamwork, professional exchange and overall satisfaction. Separate reflection sessions were also organised, allowing participants to discuss strengths, difficulties and possible improvements. The results were reviewed by the partner teams and used to adjust the organisation of the subsequent activities.</t>
  </si>
  <si>
    <t>Meeting in Bulgaria</t>
  </si>
  <si>
    <t>Meeting in Türkiye</t>
  </si>
  <si>
    <t>Meeting in Romania</t>
  </si>
  <si>
    <t>Overall conclusions</t>
  </si>
  <si>
    <t>The combined evaluation of the three meetings demonstrates a consistently high level of satisfaction among students, teachers and coaches. Across Bulgaria, Türkiye and Romania, the strongest reported effects were improved teamwork, sports competences, communication in English, intercultural understanding, motivation and cooperation between the partner schools. The questionnaires also confirmed that participants felt included, respected and actively involved. The small proportion of neutral or critical responses was mainly linked to programme intensity, logistical constraints and the limited time available for some activities. These comments were discussed constructively and contributed to quality improvement. Overall, the evaluation evidence supports the conclusion that the project achieved its planned objectives and produced meaningful educational, professional and social impact.</t>
  </si>
  <si>
    <t>Quality assurance</t>
  </si>
  <si>
    <t>The partnership used a common evaluation approach throughout the project. Quantitative questionnaire results were combined with qualitative reflection sessions, open comments, teacher observations and partner discussions. This mixed approach enabled the teams to monitor both participant satisfaction and the achievement of learning outcomes. Results were compared between meetings, target groups and participating countries. Identified challenges were addressed through improved communication, clearer schedules, language support, balanced mixed teams and regular coordination between the partner organisations.</t>
  </si>
  <si>
    <t>Form</t>
  </si>
  <si>
    <t>URL</t>
  </si>
  <si>
    <t>Use</t>
  </si>
  <si>
    <t>Students after Bulgarian and Turkish meetings</t>
  </si>
  <si>
    <t>https://forms.gle/YtdjoWCVxzzj5RQB7</t>
  </si>
  <si>
    <t>Questionnaire structure reference</t>
  </si>
  <si>
    <t>Teachers after Bulgarian and Turkish meetings</t>
  </si>
  <si>
    <t>https://forms.gle/oHgQkkeFQy3XXGee6</t>
  </si>
  <si>
    <t>After Romanian meeting</t>
  </si>
  <si>
    <t>https://docs.google.com/forms/d/e/1FAIpQLSeM_RLY297iyoPyaaUbD9swqcNhW6WHlcMBU0YvTz9uwWT28Q/viewform?pli=1</t>
  </si>
  <si>
    <t>After the meeting in Bulgaria, the evaluation included 12 students and 3 teachers from Romania and 10 students and 5 teachers from Türkiye. The analysis shows a very high level of satisfaction with the organisation, sports programme and intercultural activities. Students particularly valued working in mixed international teams, developing sports and communication skills and creating new friendships. Teachers and coaches highlighted the quality of cooperation, active student engagement and the exchange of practical training methods. A small number of neutral comments concerned the intensive programme and the need for sufficient breaks between activities.</t>
  </si>
  <si>
    <t>After the meeting in Türkiye, questionnaires were completed by 10 students and 5 teachers from Bulgaria and 11 students and 4 teachers from Romania. The results indicate that the mobility achieved its planned educational and social objectives. Participants rated the sports activities, teamwork and host organisation positively. Students reported progress in confidence, communication in English and intercultural awareness, while teachers identified professional learning, peer exchange and student motivation as the strongest outcomes. Reflection discussions also recommended maintaining clear daily instructions and structured language support.</t>
  </si>
  <si>
    <t>After the meeting in Romania, the evaluation involved 10 students and 3 teachers from Bulgaria and 10 students and 5 teachers from Türkiye. The  findings again demonstrate strong satisfaction and successful achievement of the planned learning outcomes. Participants emphasised the value of inclusive sports activities, international cooperation and opportunities to compare training and teaching practices. Students appreciated the friendly atmosphere and cultural programme, while teachers considered the meeting an effective conclusion to the international mobility cycle. Suggestions focused mainly on allowing more time for informal interaction and final joint reflection.</t>
  </si>
  <si>
    <t>PASS – Comparison of the Three International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</si>
</sst>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name val="Carlito"/>
    </font>
    <font>
      <b/>
      <sz val="16"/>
      <color rgb="FFFFFFFF"/>
      <name val="Carlito"/>
    </font>
    <font>
      <b/>
      <sz val="11"/>
      <color rgb="FFFFFFFF"/>
      <name val="Carlito"/>
    </font>
    <font>
      <i/>
      <sz val="11"/>
      <color rgb="FF7F6000"/>
      <name val="Carlito"/>
    </font>
    <font>
      <b/>
      <sz val="11"/>
      <color rgb="FF17365D"/>
      <name val="Carlito"/>
    </font>
    <font>
      <sz val="11"/>
      <name val="Carlito"/>
    </font>
  </fonts>
  <fills count="6">
    <fill>
      <patternFill patternType="none"/>
    </fill>
    <fill>
      <patternFill patternType="gray125"/>
    </fill>
    <fill>
      <patternFill patternType="solid">
        <fgColor rgb="FF17365D"/>
      </patternFill>
    </fill>
    <fill>
      <patternFill patternType="solid">
        <fgColor rgb="FF4472C4"/>
      </patternFill>
    </fill>
    <fill>
      <patternFill patternType="solid">
        <fgColor rgb="FFFFF2CC"/>
      </patternFill>
    </fill>
    <fill>
      <patternFill patternType="solid">
        <fgColor rgb="FFD9EAF7"/>
      </patternFill>
    </fill>
  </fills>
  <borders count="1">
    <border>
      <left/>
      <right/>
      <top/>
      <bottom/>
      <diagonal/>
    </border>
  </borders>
  <cellStyleXfs count="2">
    <xf numFmtId="0" fontId="0" fillId="0" borderId="0"/>
    <xf numFmtId="0" fontId="5" fillId="0" borderId="0"/>
  </cellStyleXfs>
  <cellXfs count="10">
    <xf numFmtId="0" fontId="0" fillId="0" borderId="0" xfId="0"/>
    <xf numFmtId="0" fontId="2" fillId="3" borderId="0" xfId="1" applyFont="1" applyFill="1" applyAlignment="1">
      <alignment horizontal="center" vertical="center" wrapText="1"/>
    </xf>
    <xf numFmtId="0" fontId="3" fillId="4" borderId="0" xfId="1" applyFont="1" applyFill="1" applyAlignment="1">
      <alignment wrapText="1"/>
    </xf>
    <xf numFmtId="0" fontId="0" fillId="0" borderId="0" xfId="1" applyFont="1" applyAlignment="1">
      <alignment wrapText="1"/>
    </xf>
    <xf numFmtId="164" fontId="0" fillId="0" borderId="0" xfId="1" applyNumberFormat="1" applyFont="1"/>
    <xf numFmtId="0" fontId="4" fillId="5" borderId="0" xfId="1" applyFont="1" applyFill="1" applyAlignment="1">
      <alignment horizontal="left" vertical="center" wrapText="1"/>
    </xf>
    <xf numFmtId="0" fontId="1" fillId="2" borderId="0" xfId="1" applyFont="1" applyFill="1" applyAlignment="1">
      <alignment horizontal="center" vertical="center" wrapText="1"/>
    </xf>
    <xf numFmtId="0" fontId="1" fillId="2" borderId="0" xfId="1" applyFont="1" applyFill="1" applyAlignment="1">
      <alignment horizontal="center" vertical="center"/>
    </xf>
    <xf numFmtId="0" fontId="0" fillId="0" borderId="0" xfId="1" applyFont="1" applyAlignment="1">
      <alignment wrapText="1"/>
    </xf>
    <xf numFmtId="0" fontId="3" fillId="4" borderId="0" xfId="1" applyFont="1" applyFill="1" applyAlignment="1">
      <alignment wrapText="1"/>
    </xf>
  </cellXfs>
  <cellStyles count="2">
    <cellStyle name="Normal" xfId="1" xr:uid="{00000000-0005-0000-0000-000000000000}"/>
    <cellStyle name="Нормален" xfId="0" builtinId="0"/>
  </cellStyles>
  <dxfs count="6">
    <dxf>
      <font>
        <b/>
        <color rgb="FF9C0006"/>
      </font>
      <fill>
        <patternFill patternType="solid">
          <bgColor rgb="FFF4CCCC"/>
        </patternFill>
      </fill>
    </dxf>
    <dxf>
      <font>
        <b/>
        <color rgb="FF375623"/>
      </font>
      <fill>
        <patternFill patternType="solid">
          <bgColor rgb="FFC6E0B4"/>
        </patternFill>
      </fill>
    </dxf>
    <dxf>
      <font>
        <b/>
        <color rgb="FF9C0006"/>
      </font>
      <fill>
        <patternFill patternType="solid">
          <bgColor rgb="FFF4CCCC"/>
        </patternFill>
      </fill>
    </dxf>
    <dxf>
      <font>
        <b/>
        <color rgb="FF375623"/>
      </font>
      <fill>
        <patternFill patternType="solid">
          <bgColor rgb="FFC6E0B4"/>
        </patternFill>
      </fill>
    </dxf>
    <dxf>
      <font>
        <b/>
        <color rgb="FF9C0006"/>
      </font>
      <fill>
        <patternFill patternType="solid">
          <bgColor rgb="FFF4CCCC"/>
        </patternFill>
      </fill>
    </dxf>
    <dxf>
      <font>
        <b/>
        <color rgb="FF375623"/>
      </font>
      <fill>
        <patternFill patternType="solid">
          <bgColor rgb="FFC6E0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total distribution</a:t>
            </a:r>
          </a:p>
        </c:rich>
      </c:tx>
      <c:overlay val="0"/>
    </c:title>
    <c:autoTitleDeleted val="0"/>
    <c:plotArea>
      <c:layout/>
      <c:pieChart>
        <c:varyColors val="1"/>
        <c:ser>
          <c:idx val="0"/>
          <c:order val="0"/>
          <c:tx>
            <c:v>Total count</c:v>
          </c:tx>
          <c:cat>
            <c:strRef>
              <c:f>'Bulgaria Student Analysis'!$B$6:$B$10</c:f>
              <c:strCache>
                <c:ptCount val="5"/>
                <c:pt idx="0">
                  <c:v>Very dissatisfied</c:v>
                </c:pt>
                <c:pt idx="1">
                  <c:v>Dissatisfied</c:v>
                </c:pt>
                <c:pt idx="2">
                  <c:v>Neutral</c:v>
                </c:pt>
                <c:pt idx="3">
                  <c:v>Satisfied</c:v>
                </c:pt>
                <c:pt idx="4">
                  <c:v>Very satisfied</c:v>
                </c:pt>
              </c:strCache>
            </c:strRef>
          </c:cat>
          <c:val>
            <c:numRef>
              <c:f>'Bulgaria Student Analysis'!$C$6:$C$10</c:f>
              <c:numCache>
                <c:formatCode>General</c:formatCode>
                <c:ptCount val="5"/>
                <c:pt idx="0">
                  <c:v>0</c:v>
                </c:pt>
                <c:pt idx="1">
                  <c:v>0</c:v>
                </c:pt>
                <c:pt idx="2">
                  <c:v>3</c:v>
                </c:pt>
                <c:pt idx="3">
                  <c:v>4</c:v>
                </c:pt>
                <c:pt idx="4">
                  <c:v>15</c:v>
                </c:pt>
              </c:numCache>
            </c:numRef>
          </c:val>
          <c:extLst>
            <c:ext xmlns:c16="http://schemas.microsoft.com/office/drawing/2014/chart" uri="{C3380CC4-5D6E-409C-BE32-E72D297353CC}">
              <c16:uniqueId val="{00000000-6839-40EE-90E5-4AEEA0CD9451}"/>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Analysis'!$E$6:$E$11</c:f>
              <c:numCache>
                <c:formatCode>0.0%</c:formatCode>
                <c:ptCount val="6"/>
                <c:pt idx="0">
                  <c:v>0</c:v>
                </c:pt>
                <c:pt idx="1">
                  <c:v>0</c:v>
                </c:pt>
                <c:pt idx="2">
                  <c:v>1</c:v>
                </c:pt>
                <c:pt idx="3">
                  <c:v>3</c:v>
                </c:pt>
                <c:pt idx="4">
                  <c:v>8</c:v>
                </c:pt>
              </c:numCache>
            </c:numRef>
          </c:cat>
          <c:val>
            <c:numRef>
              <c:f>'Bulgaria Student Analysis'!$F$6:$F$11</c:f>
              <c:numCache>
                <c:formatCode>0.0%</c:formatCode>
                <c:ptCount val="6"/>
                <c:pt idx="0">
                  <c:v>0</c:v>
                </c:pt>
                <c:pt idx="1">
                  <c:v>0</c:v>
                </c:pt>
                <c:pt idx="2">
                  <c:v>8.3333333333333329E-2</c:v>
                </c:pt>
                <c:pt idx="3">
                  <c:v>0.25</c:v>
                </c:pt>
                <c:pt idx="4">
                  <c:v>0.66666666666666663</c:v>
                </c:pt>
              </c:numCache>
            </c:numRef>
          </c:val>
          <c:extLst>
            <c:ext xmlns:c16="http://schemas.microsoft.com/office/drawing/2014/chart" uri="{C3380CC4-5D6E-409C-BE32-E72D297353CC}">
              <c16:uniqueId val="{00000000-F814-40A2-8787-CD6C12DFC855}"/>
            </c:ext>
          </c:extLst>
        </c:ser>
        <c:ser>
          <c:idx val="1"/>
          <c:order val="1"/>
          <c:tx>
            <c:v>Romania %</c:v>
          </c:tx>
          <c:invertIfNegative val="1"/>
          <c:cat>
            <c:numRef>
              <c:f>'Bulgaria Student Analysis'!$E$6:$E$11</c:f>
              <c:numCache>
                <c:formatCode>0.0%</c:formatCode>
                <c:ptCount val="6"/>
                <c:pt idx="0">
                  <c:v>0</c:v>
                </c:pt>
                <c:pt idx="1">
                  <c:v>0</c:v>
                </c:pt>
                <c:pt idx="2">
                  <c:v>1</c:v>
                </c:pt>
                <c:pt idx="3">
                  <c:v>3</c:v>
                </c:pt>
                <c:pt idx="4">
                  <c:v>8</c:v>
                </c:pt>
              </c:numCache>
            </c:numRef>
          </c:cat>
          <c:val>
            <c:numRef>
              <c:f>'Bulgaria Student Analysis'!$G$6:$G$11</c:f>
              <c:numCache>
                <c:formatCode>0.0%</c:formatCode>
                <c:ptCount val="6"/>
                <c:pt idx="0">
                  <c:v>0</c:v>
                </c:pt>
                <c:pt idx="1">
                  <c:v>0</c:v>
                </c:pt>
                <c:pt idx="2">
                  <c:v>2</c:v>
                </c:pt>
                <c:pt idx="3">
                  <c:v>1</c:v>
                </c:pt>
                <c:pt idx="4">
                  <c:v>7</c:v>
                </c:pt>
              </c:numCache>
            </c:numRef>
          </c:val>
          <c:extLst>
            <c:ext xmlns:c16="http://schemas.microsoft.com/office/drawing/2014/chart" uri="{C3380CC4-5D6E-409C-BE32-E72D297353CC}">
              <c16:uniqueId val="{00000001-F814-40A2-8787-CD6C12DFC855}"/>
            </c:ext>
          </c:extLst>
        </c:ser>
        <c:ser>
          <c:idx val="2"/>
          <c:order val="2"/>
          <c:tx>
            <c:v>Turkey %</c:v>
          </c:tx>
          <c:invertIfNegative val="1"/>
          <c:cat>
            <c:numRef>
              <c:f>'Bulgaria Student Analysis'!$E$6:$E$11</c:f>
              <c:numCache>
                <c:formatCode>0.0%</c:formatCode>
                <c:ptCount val="6"/>
                <c:pt idx="0">
                  <c:v>0</c:v>
                </c:pt>
                <c:pt idx="1">
                  <c:v>0</c:v>
                </c:pt>
                <c:pt idx="2">
                  <c:v>1</c:v>
                </c:pt>
                <c:pt idx="3">
                  <c:v>3</c:v>
                </c:pt>
                <c:pt idx="4">
                  <c:v>8</c:v>
                </c:pt>
              </c:numCache>
            </c:numRef>
          </c:cat>
          <c:val>
            <c:numRef>
              <c:f>'Bulgaria Student Analysis'!$H$6:$H$11</c:f>
              <c:numCache>
                <c:formatCode>0.0%</c:formatCode>
                <c:ptCount val="6"/>
                <c:pt idx="0">
                  <c:v>0</c:v>
                </c:pt>
                <c:pt idx="1">
                  <c:v>0</c:v>
                </c:pt>
                <c:pt idx="2">
                  <c:v>0.2</c:v>
                </c:pt>
                <c:pt idx="3">
                  <c:v>0.1</c:v>
                </c:pt>
                <c:pt idx="4">
                  <c:v>0.7</c:v>
                </c:pt>
              </c:numCache>
            </c:numRef>
          </c:val>
          <c:extLst>
            <c:ext xmlns:c16="http://schemas.microsoft.com/office/drawing/2014/chart" uri="{C3380CC4-5D6E-409C-BE32-E72D297353CC}">
              <c16:uniqueId val="{00000002-F814-40A2-8787-CD6C12DFC85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'Bulgaria Student Analysis'!$B$18:$B$22</c:f>
              <c:strCache>
                <c:ptCount val="5"/>
                <c:pt idx="0">
                  <c:v>Very poor</c:v>
                </c:pt>
                <c:pt idx="1">
                  <c:v>Poor</c:v>
                </c:pt>
                <c:pt idx="2">
                  <c:v>Average</c:v>
                </c:pt>
                <c:pt idx="3">
                  <c:v>Good</c:v>
                </c:pt>
                <c:pt idx="4">
                  <c:v>Excellent</c:v>
                </c:pt>
              </c:strCache>
            </c:strRef>
          </c:cat>
          <c:val>
            <c:numRef>
              <c:f>'Bulgaria Student Analysis'!$C$18:$C$22</c:f>
              <c:numCache>
                <c:formatCode>General</c:formatCode>
                <c:ptCount val="5"/>
                <c:pt idx="0">
                  <c:v>0</c:v>
                </c:pt>
                <c:pt idx="1">
                  <c:v>0</c:v>
                </c:pt>
                <c:pt idx="2">
                  <c:v>1</c:v>
                </c:pt>
                <c:pt idx="3">
                  <c:v>6</c:v>
                </c:pt>
                <c:pt idx="4">
                  <c:v>15</c:v>
                </c:pt>
              </c:numCache>
            </c:numRef>
          </c:val>
          <c:extLst>
            <c:ext xmlns:c16="http://schemas.microsoft.com/office/drawing/2014/chart" uri="{C3380CC4-5D6E-409C-BE32-E72D297353CC}">
              <c16:uniqueId val="{00000000-B7ED-4055-9CB4-0A26F028E72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Analysis'!$E$18:$E$23</c:f>
              <c:numCache>
                <c:formatCode>0.0%</c:formatCode>
                <c:ptCount val="6"/>
                <c:pt idx="0">
                  <c:v>0</c:v>
                </c:pt>
                <c:pt idx="1">
                  <c:v>0</c:v>
                </c:pt>
                <c:pt idx="2">
                  <c:v>0</c:v>
                </c:pt>
                <c:pt idx="3">
                  <c:v>4</c:v>
                </c:pt>
                <c:pt idx="4">
                  <c:v>8</c:v>
                </c:pt>
              </c:numCache>
            </c:numRef>
          </c:cat>
          <c:val>
            <c:numRef>
              <c:f>'Bulgaria Student Analysis'!$F$18:$F$23</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92F8-4C05-BA1B-331DA99D74DC}"/>
            </c:ext>
          </c:extLst>
        </c:ser>
        <c:ser>
          <c:idx val="1"/>
          <c:order val="1"/>
          <c:tx>
            <c:v>Romania %</c:v>
          </c:tx>
          <c:invertIfNegative val="1"/>
          <c:cat>
            <c:numRef>
              <c:f>'Bulgaria Student Analysis'!$E$18:$E$23</c:f>
              <c:numCache>
                <c:formatCode>0.0%</c:formatCode>
                <c:ptCount val="6"/>
                <c:pt idx="0">
                  <c:v>0</c:v>
                </c:pt>
                <c:pt idx="1">
                  <c:v>0</c:v>
                </c:pt>
                <c:pt idx="2">
                  <c:v>0</c:v>
                </c:pt>
                <c:pt idx="3">
                  <c:v>4</c:v>
                </c:pt>
                <c:pt idx="4">
                  <c:v>8</c:v>
                </c:pt>
              </c:numCache>
            </c:numRef>
          </c:cat>
          <c:val>
            <c:numRef>
              <c:f>'Bulgaria Student Analysis'!$G$18:$G$23</c:f>
              <c:numCache>
                <c:formatCode>0.0%</c:formatCode>
                <c:ptCount val="6"/>
                <c:pt idx="0">
                  <c:v>0</c:v>
                </c:pt>
                <c:pt idx="1">
                  <c:v>0</c:v>
                </c:pt>
                <c:pt idx="2">
                  <c:v>1</c:v>
                </c:pt>
                <c:pt idx="3">
                  <c:v>2</c:v>
                </c:pt>
                <c:pt idx="4">
                  <c:v>7</c:v>
                </c:pt>
              </c:numCache>
            </c:numRef>
          </c:val>
          <c:extLst>
            <c:ext xmlns:c16="http://schemas.microsoft.com/office/drawing/2014/chart" uri="{C3380CC4-5D6E-409C-BE32-E72D297353CC}">
              <c16:uniqueId val="{00000001-92F8-4C05-BA1B-331DA99D74DC}"/>
            </c:ext>
          </c:extLst>
        </c:ser>
        <c:ser>
          <c:idx val="2"/>
          <c:order val="2"/>
          <c:tx>
            <c:v>Turkey %</c:v>
          </c:tx>
          <c:invertIfNegative val="1"/>
          <c:cat>
            <c:numRef>
              <c:f>'Bulgaria Student Analysis'!$E$18:$E$23</c:f>
              <c:numCache>
                <c:formatCode>0.0%</c:formatCode>
                <c:ptCount val="6"/>
                <c:pt idx="0">
                  <c:v>0</c:v>
                </c:pt>
                <c:pt idx="1">
                  <c:v>0</c:v>
                </c:pt>
                <c:pt idx="2">
                  <c:v>0</c:v>
                </c:pt>
                <c:pt idx="3">
                  <c:v>4</c:v>
                </c:pt>
                <c:pt idx="4">
                  <c:v>8</c:v>
                </c:pt>
              </c:numCache>
            </c:numRef>
          </c:cat>
          <c:val>
            <c:numRef>
              <c:f>'Bulgaria Student Analysis'!$H$18:$H$23</c:f>
              <c:numCache>
                <c:formatCode>0.0%</c:formatCode>
                <c:ptCount val="6"/>
                <c:pt idx="0">
                  <c:v>0</c:v>
                </c:pt>
                <c:pt idx="1">
                  <c:v>0</c:v>
                </c:pt>
                <c:pt idx="2">
                  <c:v>0.1</c:v>
                </c:pt>
                <c:pt idx="3">
                  <c:v>0.2</c:v>
                </c:pt>
                <c:pt idx="4">
                  <c:v>0.7</c:v>
                </c:pt>
              </c:numCache>
            </c:numRef>
          </c:val>
          <c:extLst>
            <c:ext xmlns:c16="http://schemas.microsoft.com/office/drawing/2014/chart" uri="{C3380CC4-5D6E-409C-BE32-E72D297353CC}">
              <c16:uniqueId val="{00000002-92F8-4C05-BA1B-331DA99D74D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Clarity of programme and instructions – total distribution</a:t>
            </a:r>
          </a:p>
        </c:rich>
      </c:tx>
      <c:overlay val="0"/>
    </c:title>
    <c:autoTitleDeleted val="0"/>
    <c:plotArea>
      <c:layout/>
      <c:pieChart>
        <c:varyColors val="1"/>
        <c:ser>
          <c:idx val="0"/>
          <c:order val="0"/>
          <c:tx>
            <c:v>Total count</c:v>
          </c:tx>
          <c:cat>
            <c:strRef>
              <c:f>'Bulgaria Student Analysis'!$B$30:$B$34</c:f>
              <c:strCache>
                <c:ptCount val="5"/>
                <c:pt idx="0">
                  <c:v>Strongly disagree</c:v>
                </c:pt>
                <c:pt idx="1">
                  <c:v>Disagree</c:v>
                </c:pt>
                <c:pt idx="2">
                  <c:v>Neutral</c:v>
                </c:pt>
                <c:pt idx="3">
                  <c:v>Agree</c:v>
                </c:pt>
                <c:pt idx="4">
                  <c:v>Strongly agree</c:v>
                </c:pt>
              </c:strCache>
            </c:strRef>
          </c:cat>
          <c:val>
            <c:numRef>
              <c:f>'Bulgaria Student Analysis'!$C$30:$C$34</c:f>
              <c:numCache>
                <c:formatCode>General</c:formatCode>
                <c:ptCount val="5"/>
                <c:pt idx="0">
                  <c:v>0</c:v>
                </c:pt>
                <c:pt idx="1">
                  <c:v>2</c:v>
                </c:pt>
                <c:pt idx="2">
                  <c:v>3</c:v>
                </c:pt>
                <c:pt idx="3">
                  <c:v>5</c:v>
                </c:pt>
                <c:pt idx="4">
                  <c:v>12</c:v>
                </c:pt>
              </c:numCache>
            </c:numRef>
          </c:val>
          <c:extLst>
            <c:ext xmlns:c16="http://schemas.microsoft.com/office/drawing/2014/chart" uri="{C3380CC4-5D6E-409C-BE32-E72D297353CC}">
              <c16:uniqueId val="{00000000-09F9-48B1-9A52-1FD422D72045}"/>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Clarity of programme and instructions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Analysis'!$E$30:$E$35</c:f>
              <c:numCache>
                <c:formatCode>0.0%</c:formatCode>
                <c:ptCount val="6"/>
                <c:pt idx="0">
                  <c:v>0</c:v>
                </c:pt>
                <c:pt idx="1">
                  <c:v>2</c:v>
                </c:pt>
                <c:pt idx="2">
                  <c:v>3</c:v>
                </c:pt>
                <c:pt idx="3">
                  <c:v>3</c:v>
                </c:pt>
                <c:pt idx="4">
                  <c:v>4</c:v>
                </c:pt>
              </c:numCache>
            </c:numRef>
          </c:cat>
          <c:val>
            <c:numRef>
              <c:f>'Bulgaria Student Analysis'!$F$30:$F$35</c:f>
              <c:numCache>
                <c:formatCode>0.0%</c:formatCode>
                <c:ptCount val="6"/>
                <c:pt idx="0">
                  <c:v>0</c:v>
                </c:pt>
                <c:pt idx="1">
                  <c:v>0.16666666666666666</c:v>
                </c:pt>
                <c:pt idx="2">
                  <c:v>0.25</c:v>
                </c:pt>
                <c:pt idx="3">
                  <c:v>0.25</c:v>
                </c:pt>
                <c:pt idx="4">
                  <c:v>0.33333333333333331</c:v>
                </c:pt>
              </c:numCache>
            </c:numRef>
          </c:val>
          <c:extLst>
            <c:ext xmlns:c16="http://schemas.microsoft.com/office/drawing/2014/chart" uri="{C3380CC4-5D6E-409C-BE32-E72D297353CC}">
              <c16:uniqueId val="{00000000-3BEF-40C5-9E75-268EC159463A}"/>
            </c:ext>
          </c:extLst>
        </c:ser>
        <c:ser>
          <c:idx val="1"/>
          <c:order val="1"/>
          <c:tx>
            <c:v>Romania %</c:v>
          </c:tx>
          <c:invertIfNegative val="1"/>
          <c:cat>
            <c:numRef>
              <c:f>'Bulgaria Student Analysis'!$E$30:$E$35</c:f>
              <c:numCache>
                <c:formatCode>0.0%</c:formatCode>
                <c:ptCount val="6"/>
                <c:pt idx="0">
                  <c:v>0</c:v>
                </c:pt>
                <c:pt idx="1">
                  <c:v>2</c:v>
                </c:pt>
                <c:pt idx="2">
                  <c:v>3</c:v>
                </c:pt>
                <c:pt idx="3">
                  <c:v>3</c:v>
                </c:pt>
                <c:pt idx="4">
                  <c:v>4</c:v>
                </c:pt>
              </c:numCache>
            </c:numRef>
          </c:cat>
          <c:val>
            <c:numRef>
              <c:f>'Bulgaria Student Analysis'!$G$30:$G$35</c:f>
              <c:numCache>
                <c:formatCode>0.0%</c:formatCode>
                <c:ptCount val="6"/>
                <c:pt idx="0">
                  <c:v>0</c:v>
                </c:pt>
                <c:pt idx="1">
                  <c:v>0</c:v>
                </c:pt>
                <c:pt idx="2">
                  <c:v>0</c:v>
                </c:pt>
                <c:pt idx="3">
                  <c:v>2</c:v>
                </c:pt>
                <c:pt idx="4">
                  <c:v>8</c:v>
                </c:pt>
              </c:numCache>
            </c:numRef>
          </c:val>
          <c:extLst>
            <c:ext xmlns:c16="http://schemas.microsoft.com/office/drawing/2014/chart" uri="{C3380CC4-5D6E-409C-BE32-E72D297353CC}">
              <c16:uniqueId val="{00000001-3BEF-40C5-9E75-268EC159463A}"/>
            </c:ext>
          </c:extLst>
        </c:ser>
        <c:ser>
          <c:idx val="2"/>
          <c:order val="2"/>
          <c:tx>
            <c:v>Turkey %</c:v>
          </c:tx>
          <c:invertIfNegative val="1"/>
          <c:cat>
            <c:numRef>
              <c:f>'Bulgaria Student Analysis'!$E$30:$E$35</c:f>
              <c:numCache>
                <c:formatCode>0.0%</c:formatCode>
                <c:ptCount val="6"/>
                <c:pt idx="0">
                  <c:v>0</c:v>
                </c:pt>
                <c:pt idx="1">
                  <c:v>2</c:v>
                </c:pt>
                <c:pt idx="2">
                  <c:v>3</c:v>
                </c:pt>
                <c:pt idx="3">
                  <c:v>3</c:v>
                </c:pt>
                <c:pt idx="4">
                  <c:v>4</c:v>
                </c:pt>
              </c:numCache>
            </c:numRef>
          </c:cat>
          <c:val>
            <c:numRef>
              <c:f>'Bulgaria Student Analysis'!$H$30:$H$35</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3BEF-40C5-9E75-268EC159463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sports activities – total distribution</a:t>
            </a:r>
          </a:p>
        </c:rich>
      </c:tx>
      <c:overlay val="0"/>
    </c:title>
    <c:autoTitleDeleted val="0"/>
    <c:plotArea>
      <c:layout/>
      <c:pieChart>
        <c:varyColors val="1"/>
        <c:ser>
          <c:idx val="0"/>
          <c:order val="0"/>
          <c:tx>
            <c:v>Total count</c:v>
          </c:tx>
          <c:cat>
            <c:strRef>
              <c:f>'Bulgaria Student Analysis'!$B$42:$B$46</c:f>
              <c:strCache>
                <c:ptCount val="5"/>
                <c:pt idx="0">
                  <c:v>Very poor</c:v>
                </c:pt>
                <c:pt idx="1">
                  <c:v>Poor</c:v>
                </c:pt>
                <c:pt idx="2">
                  <c:v>Average</c:v>
                </c:pt>
                <c:pt idx="3">
                  <c:v>Good</c:v>
                </c:pt>
                <c:pt idx="4">
                  <c:v>Excellent</c:v>
                </c:pt>
              </c:strCache>
            </c:strRef>
          </c:cat>
          <c:val>
            <c:numRef>
              <c:f>'Bulgaria Student Analysis'!$C$42:$C$46</c:f>
              <c:numCache>
                <c:formatCode>General</c:formatCode>
                <c:ptCount val="5"/>
                <c:pt idx="0">
                  <c:v>0</c:v>
                </c:pt>
                <c:pt idx="1">
                  <c:v>0</c:v>
                </c:pt>
                <c:pt idx="2">
                  <c:v>0</c:v>
                </c:pt>
                <c:pt idx="3">
                  <c:v>7</c:v>
                </c:pt>
                <c:pt idx="4">
                  <c:v>15</c:v>
                </c:pt>
              </c:numCache>
            </c:numRef>
          </c:val>
          <c:extLst>
            <c:ext xmlns:c16="http://schemas.microsoft.com/office/drawing/2014/chart" uri="{C3380CC4-5D6E-409C-BE32-E72D297353CC}">
              <c16:uniqueId val="{00000000-458E-4960-BE69-DE3A660A542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sports activities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Analysis'!$E$42:$E$47</c:f>
              <c:numCache>
                <c:formatCode>0.0%</c:formatCode>
                <c:ptCount val="6"/>
                <c:pt idx="0">
                  <c:v>0</c:v>
                </c:pt>
                <c:pt idx="1">
                  <c:v>0</c:v>
                </c:pt>
                <c:pt idx="2">
                  <c:v>0</c:v>
                </c:pt>
                <c:pt idx="3">
                  <c:v>6</c:v>
                </c:pt>
                <c:pt idx="4">
                  <c:v>6</c:v>
                </c:pt>
              </c:numCache>
            </c:numRef>
          </c:cat>
          <c:val>
            <c:numRef>
              <c:f>'Bulgaria Student Analysis'!$F$42:$F$47</c:f>
              <c:numCache>
                <c:formatCode>0.0%</c:formatCode>
                <c:ptCount val="6"/>
                <c:pt idx="0">
                  <c:v>0</c:v>
                </c:pt>
                <c:pt idx="1">
                  <c:v>0</c:v>
                </c:pt>
                <c:pt idx="2">
                  <c:v>0</c:v>
                </c:pt>
                <c:pt idx="3">
                  <c:v>0.5</c:v>
                </c:pt>
                <c:pt idx="4">
                  <c:v>0.5</c:v>
                </c:pt>
              </c:numCache>
            </c:numRef>
          </c:val>
          <c:extLst>
            <c:ext xmlns:c16="http://schemas.microsoft.com/office/drawing/2014/chart" uri="{C3380CC4-5D6E-409C-BE32-E72D297353CC}">
              <c16:uniqueId val="{00000000-C2A2-4491-B2B8-CFC264370312}"/>
            </c:ext>
          </c:extLst>
        </c:ser>
        <c:ser>
          <c:idx val="1"/>
          <c:order val="1"/>
          <c:tx>
            <c:v>Romania %</c:v>
          </c:tx>
          <c:invertIfNegative val="1"/>
          <c:cat>
            <c:numRef>
              <c:f>'Bulgaria Student Analysis'!$E$42:$E$47</c:f>
              <c:numCache>
                <c:formatCode>0.0%</c:formatCode>
                <c:ptCount val="6"/>
                <c:pt idx="0">
                  <c:v>0</c:v>
                </c:pt>
                <c:pt idx="1">
                  <c:v>0</c:v>
                </c:pt>
                <c:pt idx="2">
                  <c:v>0</c:v>
                </c:pt>
                <c:pt idx="3">
                  <c:v>6</c:v>
                </c:pt>
                <c:pt idx="4">
                  <c:v>6</c:v>
                </c:pt>
              </c:numCache>
            </c:numRef>
          </c:cat>
          <c:val>
            <c:numRef>
              <c:f>'Bulgaria Student Analysis'!$G$42:$G$47</c:f>
              <c:numCache>
                <c:formatCode>0.0%</c:formatCode>
                <c:ptCount val="6"/>
                <c:pt idx="0">
                  <c:v>0</c:v>
                </c:pt>
                <c:pt idx="1">
                  <c:v>0</c:v>
                </c:pt>
                <c:pt idx="2">
                  <c:v>0</c:v>
                </c:pt>
                <c:pt idx="3">
                  <c:v>1</c:v>
                </c:pt>
                <c:pt idx="4">
                  <c:v>9</c:v>
                </c:pt>
              </c:numCache>
            </c:numRef>
          </c:val>
          <c:extLst>
            <c:ext xmlns:c16="http://schemas.microsoft.com/office/drawing/2014/chart" uri="{C3380CC4-5D6E-409C-BE32-E72D297353CC}">
              <c16:uniqueId val="{00000001-C2A2-4491-B2B8-CFC264370312}"/>
            </c:ext>
          </c:extLst>
        </c:ser>
        <c:ser>
          <c:idx val="2"/>
          <c:order val="2"/>
          <c:tx>
            <c:v>Turkey %</c:v>
          </c:tx>
          <c:invertIfNegative val="1"/>
          <c:cat>
            <c:numRef>
              <c:f>'Bulgaria Student Analysis'!$E$42:$E$47</c:f>
              <c:numCache>
                <c:formatCode>0.0%</c:formatCode>
                <c:ptCount val="6"/>
                <c:pt idx="0">
                  <c:v>0</c:v>
                </c:pt>
                <c:pt idx="1">
                  <c:v>0</c:v>
                </c:pt>
                <c:pt idx="2">
                  <c:v>0</c:v>
                </c:pt>
                <c:pt idx="3">
                  <c:v>6</c:v>
                </c:pt>
                <c:pt idx="4">
                  <c:v>6</c:v>
                </c:pt>
              </c:numCache>
            </c:numRef>
          </c:cat>
          <c:val>
            <c:numRef>
              <c:f>'Bulgaria Student Analysis'!$H$42:$H$47</c:f>
              <c:numCache>
                <c:formatCode>0.0%</c:formatCode>
                <c:ptCount val="6"/>
                <c:pt idx="0">
                  <c:v>0</c:v>
                </c:pt>
                <c:pt idx="1">
                  <c:v>0</c:v>
                </c:pt>
                <c:pt idx="2">
                  <c:v>0</c:v>
                </c:pt>
                <c:pt idx="3">
                  <c:v>0.1</c:v>
                </c:pt>
                <c:pt idx="4">
                  <c:v>0.9</c:v>
                </c:pt>
              </c:numCache>
            </c:numRef>
          </c:val>
          <c:extLst>
            <c:ext xmlns:c16="http://schemas.microsoft.com/office/drawing/2014/chart" uri="{C3380CC4-5D6E-409C-BE32-E72D297353CC}">
              <c16:uniqueId val="{00000002-C2A2-4491-B2B8-CFC26437031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Improvement of sports skills – total distribution</a:t>
            </a:r>
          </a:p>
        </c:rich>
      </c:tx>
      <c:overlay val="0"/>
    </c:title>
    <c:autoTitleDeleted val="0"/>
    <c:plotArea>
      <c:layout/>
      <c:pieChart>
        <c:varyColors val="1"/>
        <c:ser>
          <c:idx val="0"/>
          <c:order val="0"/>
          <c:tx>
            <c:v>Total count</c:v>
          </c:tx>
          <c:cat>
            <c:strRef>
              <c:f>'Bulgaria Student Analysis'!$B$54:$B$58</c:f>
              <c:strCache>
                <c:ptCount val="5"/>
                <c:pt idx="0">
                  <c:v>Not at all</c:v>
                </c:pt>
                <c:pt idx="1">
                  <c:v>Slightly</c:v>
                </c:pt>
                <c:pt idx="2">
                  <c:v>Moderately</c:v>
                </c:pt>
                <c:pt idx="3">
                  <c:v>Considerably</c:v>
                </c:pt>
                <c:pt idx="4">
                  <c:v>Very much</c:v>
                </c:pt>
              </c:strCache>
            </c:strRef>
          </c:cat>
          <c:val>
            <c:numRef>
              <c:f>'Bulgaria Student Analysis'!$C$54:$C$58</c:f>
              <c:numCache>
                <c:formatCode>General</c:formatCode>
                <c:ptCount val="5"/>
                <c:pt idx="0">
                  <c:v>0</c:v>
                </c:pt>
                <c:pt idx="1">
                  <c:v>0</c:v>
                </c:pt>
                <c:pt idx="2">
                  <c:v>1</c:v>
                </c:pt>
                <c:pt idx="3">
                  <c:v>8</c:v>
                </c:pt>
                <c:pt idx="4">
                  <c:v>13</c:v>
                </c:pt>
              </c:numCache>
            </c:numRef>
          </c:val>
          <c:extLst>
            <c:ext xmlns:c16="http://schemas.microsoft.com/office/drawing/2014/chart" uri="{C3380CC4-5D6E-409C-BE32-E72D297353CC}">
              <c16:uniqueId val="{00000000-47D2-41E6-ABF4-6386A9D1D38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sports skills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Analysis'!$E$54:$E$59</c:f>
              <c:numCache>
                <c:formatCode>0.0%</c:formatCode>
                <c:ptCount val="6"/>
                <c:pt idx="0">
                  <c:v>0</c:v>
                </c:pt>
                <c:pt idx="1">
                  <c:v>0</c:v>
                </c:pt>
                <c:pt idx="2">
                  <c:v>0</c:v>
                </c:pt>
                <c:pt idx="3">
                  <c:v>4</c:v>
                </c:pt>
                <c:pt idx="4">
                  <c:v>8</c:v>
                </c:pt>
              </c:numCache>
            </c:numRef>
          </c:cat>
          <c:val>
            <c:numRef>
              <c:f>'Bulgaria Student Analysis'!$F$54:$F$59</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7681-422B-9F86-75AC93FC62F6}"/>
            </c:ext>
          </c:extLst>
        </c:ser>
        <c:ser>
          <c:idx val="1"/>
          <c:order val="1"/>
          <c:tx>
            <c:v>Romania %</c:v>
          </c:tx>
          <c:invertIfNegative val="1"/>
          <c:cat>
            <c:numRef>
              <c:f>'Bulgaria Student Analysis'!$E$54:$E$59</c:f>
              <c:numCache>
                <c:formatCode>0.0%</c:formatCode>
                <c:ptCount val="6"/>
                <c:pt idx="0">
                  <c:v>0</c:v>
                </c:pt>
                <c:pt idx="1">
                  <c:v>0</c:v>
                </c:pt>
                <c:pt idx="2">
                  <c:v>0</c:v>
                </c:pt>
                <c:pt idx="3">
                  <c:v>4</c:v>
                </c:pt>
                <c:pt idx="4">
                  <c:v>8</c:v>
                </c:pt>
              </c:numCache>
            </c:numRef>
          </c:cat>
          <c:val>
            <c:numRef>
              <c:f>'Bulgaria Student Analysis'!$G$54:$G$59</c:f>
              <c:numCache>
                <c:formatCode>0.0%</c:formatCode>
                <c:ptCount val="6"/>
                <c:pt idx="0">
                  <c:v>0</c:v>
                </c:pt>
                <c:pt idx="1">
                  <c:v>0</c:v>
                </c:pt>
                <c:pt idx="2">
                  <c:v>1</c:v>
                </c:pt>
                <c:pt idx="3">
                  <c:v>4</c:v>
                </c:pt>
                <c:pt idx="4">
                  <c:v>5</c:v>
                </c:pt>
              </c:numCache>
            </c:numRef>
          </c:val>
          <c:extLst>
            <c:ext xmlns:c16="http://schemas.microsoft.com/office/drawing/2014/chart" uri="{C3380CC4-5D6E-409C-BE32-E72D297353CC}">
              <c16:uniqueId val="{00000001-7681-422B-9F86-75AC93FC62F6}"/>
            </c:ext>
          </c:extLst>
        </c:ser>
        <c:ser>
          <c:idx val="2"/>
          <c:order val="2"/>
          <c:tx>
            <c:v>Turkey %</c:v>
          </c:tx>
          <c:invertIfNegative val="1"/>
          <c:cat>
            <c:numRef>
              <c:f>'Bulgaria Student Analysis'!$E$54:$E$59</c:f>
              <c:numCache>
                <c:formatCode>0.0%</c:formatCode>
                <c:ptCount val="6"/>
                <c:pt idx="0">
                  <c:v>0</c:v>
                </c:pt>
                <c:pt idx="1">
                  <c:v>0</c:v>
                </c:pt>
                <c:pt idx="2">
                  <c:v>0</c:v>
                </c:pt>
                <c:pt idx="3">
                  <c:v>4</c:v>
                </c:pt>
                <c:pt idx="4">
                  <c:v>8</c:v>
                </c:pt>
              </c:numCache>
            </c:numRef>
          </c:cat>
          <c:val>
            <c:numRef>
              <c:f>'Bulgaria Student Analysis'!$H$54:$H$59</c:f>
              <c:numCache>
                <c:formatCode>0.0%</c:formatCode>
                <c:ptCount val="6"/>
                <c:pt idx="0">
                  <c:v>0</c:v>
                </c:pt>
                <c:pt idx="1">
                  <c:v>0</c:v>
                </c:pt>
                <c:pt idx="2">
                  <c:v>0.1</c:v>
                </c:pt>
                <c:pt idx="3">
                  <c:v>0.4</c:v>
                </c:pt>
                <c:pt idx="4">
                  <c:v>0.5</c:v>
                </c:pt>
              </c:numCache>
            </c:numRef>
          </c:val>
          <c:extLst>
            <c:ext xmlns:c16="http://schemas.microsoft.com/office/drawing/2014/chart" uri="{C3380CC4-5D6E-409C-BE32-E72D297353CC}">
              <c16:uniqueId val="{00000002-7681-422B-9F86-75AC93FC62F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Improvement of teamwork – total distribution</a:t>
            </a:r>
          </a:p>
        </c:rich>
      </c:tx>
      <c:overlay val="0"/>
    </c:title>
    <c:autoTitleDeleted val="0"/>
    <c:plotArea>
      <c:layout/>
      <c:pieChart>
        <c:varyColors val="1"/>
        <c:ser>
          <c:idx val="0"/>
          <c:order val="0"/>
          <c:tx>
            <c:v>Total count</c:v>
          </c:tx>
          <c:cat>
            <c:strRef>
              <c:f>'Bulgaria Student Analysis'!$B$66:$B$70</c:f>
              <c:strCache>
                <c:ptCount val="5"/>
                <c:pt idx="0">
                  <c:v>Not at all</c:v>
                </c:pt>
                <c:pt idx="1">
                  <c:v>Slightly</c:v>
                </c:pt>
                <c:pt idx="2">
                  <c:v>Moderately</c:v>
                </c:pt>
                <c:pt idx="3">
                  <c:v>Considerably</c:v>
                </c:pt>
                <c:pt idx="4">
                  <c:v>Very much</c:v>
                </c:pt>
              </c:strCache>
            </c:strRef>
          </c:cat>
          <c:val>
            <c:numRef>
              <c:f>'Bulgaria Student Analysis'!$C$66:$C$70</c:f>
              <c:numCache>
                <c:formatCode>General</c:formatCode>
                <c:ptCount val="5"/>
                <c:pt idx="0">
                  <c:v>0</c:v>
                </c:pt>
                <c:pt idx="1">
                  <c:v>1</c:v>
                </c:pt>
                <c:pt idx="2">
                  <c:v>2</c:v>
                </c:pt>
                <c:pt idx="3">
                  <c:v>5</c:v>
                </c:pt>
                <c:pt idx="4">
                  <c:v>14</c:v>
                </c:pt>
              </c:numCache>
            </c:numRef>
          </c:val>
          <c:extLst>
            <c:ext xmlns:c16="http://schemas.microsoft.com/office/drawing/2014/chart" uri="{C3380CC4-5D6E-409C-BE32-E72D297353CC}">
              <c16:uniqueId val="{00000000-5B23-451F-B4A4-529081CD847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teamwork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Analysis'!$E$66:$E$71</c:f>
              <c:numCache>
                <c:formatCode>0.0%</c:formatCode>
                <c:ptCount val="6"/>
                <c:pt idx="0">
                  <c:v>0</c:v>
                </c:pt>
                <c:pt idx="1">
                  <c:v>1</c:v>
                </c:pt>
                <c:pt idx="2">
                  <c:v>1</c:v>
                </c:pt>
                <c:pt idx="3">
                  <c:v>1</c:v>
                </c:pt>
                <c:pt idx="4">
                  <c:v>9</c:v>
                </c:pt>
              </c:numCache>
            </c:numRef>
          </c:cat>
          <c:val>
            <c:numRef>
              <c:f>'Bulgaria Student Analysis'!$F$66:$F$71</c:f>
              <c:numCache>
                <c:formatCode>0.0%</c:formatCode>
                <c:ptCount val="6"/>
                <c:pt idx="0">
                  <c:v>0</c:v>
                </c:pt>
                <c:pt idx="1">
                  <c:v>8.3333333333333329E-2</c:v>
                </c:pt>
                <c:pt idx="2">
                  <c:v>8.3333333333333329E-2</c:v>
                </c:pt>
                <c:pt idx="3">
                  <c:v>8.3333333333333329E-2</c:v>
                </c:pt>
                <c:pt idx="4">
                  <c:v>0.75</c:v>
                </c:pt>
              </c:numCache>
            </c:numRef>
          </c:val>
          <c:extLst>
            <c:ext xmlns:c16="http://schemas.microsoft.com/office/drawing/2014/chart" uri="{C3380CC4-5D6E-409C-BE32-E72D297353CC}">
              <c16:uniqueId val="{00000000-52D9-4EF3-BD66-F11359BFC72C}"/>
            </c:ext>
          </c:extLst>
        </c:ser>
        <c:ser>
          <c:idx val="1"/>
          <c:order val="1"/>
          <c:tx>
            <c:v>Romania %</c:v>
          </c:tx>
          <c:invertIfNegative val="1"/>
          <c:cat>
            <c:numRef>
              <c:f>'Bulgaria Student Analysis'!$E$66:$E$71</c:f>
              <c:numCache>
                <c:formatCode>0.0%</c:formatCode>
                <c:ptCount val="6"/>
                <c:pt idx="0">
                  <c:v>0</c:v>
                </c:pt>
                <c:pt idx="1">
                  <c:v>1</c:v>
                </c:pt>
                <c:pt idx="2">
                  <c:v>1</c:v>
                </c:pt>
                <c:pt idx="3">
                  <c:v>1</c:v>
                </c:pt>
                <c:pt idx="4">
                  <c:v>9</c:v>
                </c:pt>
              </c:numCache>
            </c:numRef>
          </c:cat>
          <c:val>
            <c:numRef>
              <c:f>'Bulgaria Student Analysis'!$G$66:$G$71</c:f>
              <c:numCache>
                <c:formatCode>0.0%</c:formatCode>
                <c:ptCount val="6"/>
                <c:pt idx="0">
                  <c:v>0</c:v>
                </c:pt>
                <c:pt idx="1">
                  <c:v>0</c:v>
                </c:pt>
                <c:pt idx="2">
                  <c:v>1</c:v>
                </c:pt>
                <c:pt idx="3">
                  <c:v>4</c:v>
                </c:pt>
                <c:pt idx="4">
                  <c:v>5</c:v>
                </c:pt>
              </c:numCache>
            </c:numRef>
          </c:val>
          <c:extLst>
            <c:ext xmlns:c16="http://schemas.microsoft.com/office/drawing/2014/chart" uri="{C3380CC4-5D6E-409C-BE32-E72D297353CC}">
              <c16:uniqueId val="{00000001-52D9-4EF3-BD66-F11359BFC72C}"/>
            </c:ext>
          </c:extLst>
        </c:ser>
        <c:ser>
          <c:idx val="2"/>
          <c:order val="2"/>
          <c:tx>
            <c:v>Turkey %</c:v>
          </c:tx>
          <c:invertIfNegative val="1"/>
          <c:cat>
            <c:numRef>
              <c:f>'Bulgaria Student Analysis'!$E$66:$E$71</c:f>
              <c:numCache>
                <c:formatCode>0.0%</c:formatCode>
                <c:ptCount val="6"/>
                <c:pt idx="0">
                  <c:v>0</c:v>
                </c:pt>
                <c:pt idx="1">
                  <c:v>1</c:v>
                </c:pt>
                <c:pt idx="2">
                  <c:v>1</c:v>
                </c:pt>
                <c:pt idx="3">
                  <c:v>1</c:v>
                </c:pt>
                <c:pt idx="4">
                  <c:v>9</c:v>
                </c:pt>
              </c:numCache>
            </c:numRef>
          </c:cat>
          <c:val>
            <c:numRef>
              <c:f>'Bulgaria Student Analysis'!$H$66:$H$71</c:f>
              <c:numCache>
                <c:formatCode>0.0%</c:formatCode>
                <c:ptCount val="6"/>
                <c:pt idx="0">
                  <c:v>0</c:v>
                </c:pt>
                <c:pt idx="1">
                  <c:v>0</c:v>
                </c:pt>
                <c:pt idx="2">
                  <c:v>0.1</c:v>
                </c:pt>
                <c:pt idx="3">
                  <c:v>0.4</c:v>
                </c:pt>
                <c:pt idx="4">
                  <c:v>0.5</c:v>
                </c:pt>
              </c:numCache>
            </c:numRef>
          </c:val>
          <c:extLst>
            <c:ext xmlns:c16="http://schemas.microsoft.com/office/drawing/2014/chart" uri="{C3380CC4-5D6E-409C-BE32-E72D297353CC}">
              <c16:uniqueId val="{00000002-52D9-4EF3-BD66-F11359BFC72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Improvement of communication in English – total distribution</a:t>
            </a:r>
          </a:p>
        </c:rich>
      </c:tx>
      <c:overlay val="0"/>
    </c:title>
    <c:autoTitleDeleted val="0"/>
    <c:plotArea>
      <c:layout/>
      <c:pieChart>
        <c:varyColors val="1"/>
        <c:ser>
          <c:idx val="0"/>
          <c:order val="0"/>
          <c:tx>
            <c:v>Total count</c:v>
          </c:tx>
          <c:cat>
            <c:strRef>
              <c:f>'Bulgaria Student Analysis'!$B$78:$B$82</c:f>
              <c:strCache>
                <c:ptCount val="5"/>
                <c:pt idx="0">
                  <c:v>Not at all</c:v>
                </c:pt>
                <c:pt idx="1">
                  <c:v>Slightly</c:v>
                </c:pt>
                <c:pt idx="2">
                  <c:v>Moderately</c:v>
                </c:pt>
                <c:pt idx="3">
                  <c:v>Considerably</c:v>
                </c:pt>
                <c:pt idx="4">
                  <c:v>Very much</c:v>
                </c:pt>
              </c:strCache>
            </c:strRef>
          </c:cat>
          <c:val>
            <c:numRef>
              <c:f>'Bulgaria Student Analysis'!$C$78:$C$82</c:f>
              <c:numCache>
                <c:formatCode>General</c:formatCode>
                <c:ptCount val="5"/>
                <c:pt idx="0">
                  <c:v>0</c:v>
                </c:pt>
                <c:pt idx="1">
                  <c:v>0</c:v>
                </c:pt>
                <c:pt idx="2">
                  <c:v>1</c:v>
                </c:pt>
                <c:pt idx="3">
                  <c:v>7</c:v>
                </c:pt>
                <c:pt idx="4">
                  <c:v>14</c:v>
                </c:pt>
              </c:numCache>
            </c:numRef>
          </c:val>
          <c:extLst>
            <c:ext xmlns:c16="http://schemas.microsoft.com/office/drawing/2014/chart" uri="{C3380CC4-5D6E-409C-BE32-E72D297353CC}">
              <c16:uniqueId val="{00000000-10DE-4505-B6E6-A5F7808397A3}"/>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communication in English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Analysis'!$E$78:$E$83</c:f>
              <c:numCache>
                <c:formatCode>0.0%</c:formatCode>
                <c:ptCount val="6"/>
                <c:pt idx="0">
                  <c:v>0</c:v>
                </c:pt>
                <c:pt idx="1">
                  <c:v>0</c:v>
                </c:pt>
                <c:pt idx="2">
                  <c:v>0</c:v>
                </c:pt>
                <c:pt idx="3">
                  <c:v>4</c:v>
                </c:pt>
                <c:pt idx="4">
                  <c:v>8</c:v>
                </c:pt>
              </c:numCache>
            </c:numRef>
          </c:cat>
          <c:val>
            <c:numRef>
              <c:f>'Bulgaria Student Analysis'!$F$78:$F$83</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929B-4F17-B10A-237DAFEEF8B2}"/>
            </c:ext>
          </c:extLst>
        </c:ser>
        <c:ser>
          <c:idx val="1"/>
          <c:order val="1"/>
          <c:tx>
            <c:v>Romania %</c:v>
          </c:tx>
          <c:invertIfNegative val="1"/>
          <c:cat>
            <c:numRef>
              <c:f>'Bulgaria Student Analysis'!$E$78:$E$83</c:f>
              <c:numCache>
                <c:formatCode>0.0%</c:formatCode>
                <c:ptCount val="6"/>
                <c:pt idx="0">
                  <c:v>0</c:v>
                </c:pt>
                <c:pt idx="1">
                  <c:v>0</c:v>
                </c:pt>
                <c:pt idx="2">
                  <c:v>0</c:v>
                </c:pt>
                <c:pt idx="3">
                  <c:v>4</c:v>
                </c:pt>
                <c:pt idx="4">
                  <c:v>8</c:v>
                </c:pt>
              </c:numCache>
            </c:numRef>
          </c:cat>
          <c:val>
            <c:numRef>
              <c:f>'Bulgaria Student Analysis'!$G$78:$G$83</c:f>
              <c:numCache>
                <c:formatCode>0.0%</c:formatCode>
                <c:ptCount val="6"/>
                <c:pt idx="0">
                  <c:v>0</c:v>
                </c:pt>
                <c:pt idx="1">
                  <c:v>0</c:v>
                </c:pt>
                <c:pt idx="2">
                  <c:v>1</c:v>
                </c:pt>
                <c:pt idx="3">
                  <c:v>3</c:v>
                </c:pt>
                <c:pt idx="4">
                  <c:v>6</c:v>
                </c:pt>
              </c:numCache>
            </c:numRef>
          </c:val>
          <c:extLst>
            <c:ext xmlns:c16="http://schemas.microsoft.com/office/drawing/2014/chart" uri="{C3380CC4-5D6E-409C-BE32-E72D297353CC}">
              <c16:uniqueId val="{00000001-929B-4F17-B10A-237DAFEEF8B2}"/>
            </c:ext>
          </c:extLst>
        </c:ser>
        <c:ser>
          <c:idx val="2"/>
          <c:order val="2"/>
          <c:tx>
            <c:v>Turkey %</c:v>
          </c:tx>
          <c:invertIfNegative val="1"/>
          <c:cat>
            <c:numRef>
              <c:f>'Bulgaria Student Analysis'!$E$78:$E$83</c:f>
              <c:numCache>
                <c:formatCode>0.0%</c:formatCode>
                <c:ptCount val="6"/>
                <c:pt idx="0">
                  <c:v>0</c:v>
                </c:pt>
                <c:pt idx="1">
                  <c:v>0</c:v>
                </c:pt>
                <c:pt idx="2">
                  <c:v>0</c:v>
                </c:pt>
                <c:pt idx="3">
                  <c:v>4</c:v>
                </c:pt>
                <c:pt idx="4">
                  <c:v>8</c:v>
                </c:pt>
              </c:numCache>
            </c:numRef>
          </c:cat>
          <c:val>
            <c:numRef>
              <c:f>'Bulgaria Student Analysis'!$H$78:$H$83</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2-929B-4F17-B10A-237DAFEEF8B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Intercultural learning – total distribution</a:t>
            </a:r>
          </a:p>
        </c:rich>
      </c:tx>
      <c:overlay val="0"/>
    </c:title>
    <c:autoTitleDeleted val="0"/>
    <c:plotArea>
      <c:layout/>
      <c:pieChart>
        <c:varyColors val="1"/>
        <c:ser>
          <c:idx val="0"/>
          <c:order val="0"/>
          <c:tx>
            <c:v>Total count</c:v>
          </c:tx>
          <c:cat>
            <c:strRef>
              <c:f>'Bulgaria Student Analysis'!$B$90:$B$94</c:f>
              <c:strCache>
                <c:ptCount val="5"/>
                <c:pt idx="0">
                  <c:v>Not at all</c:v>
                </c:pt>
                <c:pt idx="1">
                  <c:v>Slightly</c:v>
                </c:pt>
                <c:pt idx="2">
                  <c:v>Moderately</c:v>
                </c:pt>
                <c:pt idx="3">
                  <c:v>Considerably</c:v>
                </c:pt>
                <c:pt idx="4">
                  <c:v>Very much</c:v>
                </c:pt>
              </c:strCache>
            </c:strRef>
          </c:cat>
          <c:val>
            <c:numRef>
              <c:f>'Bulgaria Student Analysis'!$C$90:$C$94</c:f>
              <c:numCache>
                <c:formatCode>General</c:formatCode>
                <c:ptCount val="5"/>
                <c:pt idx="0">
                  <c:v>2</c:v>
                </c:pt>
                <c:pt idx="1">
                  <c:v>0</c:v>
                </c:pt>
                <c:pt idx="2">
                  <c:v>1</c:v>
                </c:pt>
                <c:pt idx="3">
                  <c:v>9</c:v>
                </c:pt>
                <c:pt idx="4">
                  <c:v>10</c:v>
                </c:pt>
              </c:numCache>
            </c:numRef>
          </c:val>
          <c:extLst>
            <c:ext xmlns:c16="http://schemas.microsoft.com/office/drawing/2014/chart" uri="{C3380CC4-5D6E-409C-BE32-E72D297353CC}">
              <c16:uniqueId val="{00000000-28C7-4E31-8877-CC358358463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learning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Analysis'!$E$90:$E$95</c:f>
              <c:numCache>
                <c:formatCode>0.0%</c:formatCode>
                <c:ptCount val="6"/>
                <c:pt idx="0">
                  <c:v>2</c:v>
                </c:pt>
                <c:pt idx="1">
                  <c:v>0</c:v>
                </c:pt>
                <c:pt idx="2">
                  <c:v>0</c:v>
                </c:pt>
                <c:pt idx="3">
                  <c:v>3</c:v>
                </c:pt>
                <c:pt idx="4">
                  <c:v>7</c:v>
                </c:pt>
              </c:numCache>
            </c:numRef>
          </c:cat>
          <c:val>
            <c:numRef>
              <c:f>'Bulgaria Student Analysis'!$F$90:$F$95</c:f>
              <c:numCache>
                <c:formatCode>0.0%</c:formatCode>
                <c:ptCount val="6"/>
                <c:pt idx="0">
                  <c:v>0.16666666666666666</c:v>
                </c:pt>
                <c:pt idx="1">
                  <c:v>0</c:v>
                </c:pt>
                <c:pt idx="2">
                  <c:v>0</c:v>
                </c:pt>
                <c:pt idx="3">
                  <c:v>0.25</c:v>
                </c:pt>
                <c:pt idx="4">
                  <c:v>0.58333333333333337</c:v>
                </c:pt>
              </c:numCache>
            </c:numRef>
          </c:val>
          <c:extLst>
            <c:ext xmlns:c16="http://schemas.microsoft.com/office/drawing/2014/chart" uri="{C3380CC4-5D6E-409C-BE32-E72D297353CC}">
              <c16:uniqueId val="{00000000-964A-49A0-8A06-4FF86FBF326B}"/>
            </c:ext>
          </c:extLst>
        </c:ser>
        <c:ser>
          <c:idx val="1"/>
          <c:order val="1"/>
          <c:tx>
            <c:v>Romania %</c:v>
          </c:tx>
          <c:invertIfNegative val="1"/>
          <c:cat>
            <c:numRef>
              <c:f>'Bulgaria Student Analysis'!$E$90:$E$95</c:f>
              <c:numCache>
                <c:formatCode>0.0%</c:formatCode>
                <c:ptCount val="6"/>
                <c:pt idx="0">
                  <c:v>2</c:v>
                </c:pt>
                <c:pt idx="1">
                  <c:v>0</c:v>
                </c:pt>
                <c:pt idx="2">
                  <c:v>0</c:v>
                </c:pt>
                <c:pt idx="3">
                  <c:v>3</c:v>
                </c:pt>
                <c:pt idx="4">
                  <c:v>7</c:v>
                </c:pt>
              </c:numCache>
            </c:numRef>
          </c:cat>
          <c:val>
            <c:numRef>
              <c:f>'Bulgaria Student Analysis'!$G$90:$G$95</c:f>
              <c:numCache>
                <c:formatCode>0.0%</c:formatCode>
                <c:ptCount val="6"/>
                <c:pt idx="0">
                  <c:v>0</c:v>
                </c:pt>
                <c:pt idx="1">
                  <c:v>0</c:v>
                </c:pt>
                <c:pt idx="2">
                  <c:v>1</c:v>
                </c:pt>
                <c:pt idx="3">
                  <c:v>6</c:v>
                </c:pt>
                <c:pt idx="4">
                  <c:v>3</c:v>
                </c:pt>
              </c:numCache>
            </c:numRef>
          </c:val>
          <c:extLst>
            <c:ext xmlns:c16="http://schemas.microsoft.com/office/drawing/2014/chart" uri="{C3380CC4-5D6E-409C-BE32-E72D297353CC}">
              <c16:uniqueId val="{00000001-964A-49A0-8A06-4FF86FBF326B}"/>
            </c:ext>
          </c:extLst>
        </c:ser>
        <c:ser>
          <c:idx val="2"/>
          <c:order val="2"/>
          <c:tx>
            <c:v>Turkey %</c:v>
          </c:tx>
          <c:invertIfNegative val="1"/>
          <c:cat>
            <c:numRef>
              <c:f>'Bulgaria Student Analysis'!$E$90:$E$95</c:f>
              <c:numCache>
                <c:formatCode>0.0%</c:formatCode>
                <c:ptCount val="6"/>
                <c:pt idx="0">
                  <c:v>2</c:v>
                </c:pt>
                <c:pt idx="1">
                  <c:v>0</c:v>
                </c:pt>
                <c:pt idx="2">
                  <c:v>0</c:v>
                </c:pt>
                <c:pt idx="3">
                  <c:v>3</c:v>
                </c:pt>
                <c:pt idx="4">
                  <c:v>7</c:v>
                </c:pt>
              </c:numCache>
            </c:numRef>
          </c:cat>
          <c:val>
            <c:numRef>
              <c:f>'Bulgaria Student Analysis'!$H$90:$H$95</c:f>
              <c:numCache>
                <c:formatCode>0.0%</c:formatCode>
                <c:ptCount val="6"/>
                <c:pt idx="0">
                  <c:v>0</c:v>
                </c:pt>
                <c:pt idx="1">
                  <c:v>0</c:v>
                </c:pt>
                <c:pt idx="2">
                  <c:v>0.1</c:v>
                </c:pt>
                <c:pt idx="3">
                  <c:v>0.6</c:v>
                </c:pt>
                <c:pt idx="4">
                  <c:v>0.3</c:v>
                </c:pt>
              </c:numCache>
            </c:numRef>
          </c:val>
          <c:extLst>
            <c:ext xmlns:c16="http://schemas.microsoft.com/office/drawing/2014/chart" uri="{C3380CC4-5D6E-409C-BE32-E72D297353CC}">
              <c16:uniqueId val="{00000002-964A-49A0-8A06-4FF86FBF326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Feeling included and respected – total distribution</a:t>
            </a:r>
          </a:p>
        </c:rich>
      </c:tx>
      <c:overlay val="0"/>
    </c:title>
    <c:autoTitleDeleted val="0"/>
    <c:plotArea>
      <c:layout/>
      <c:pieChart>
        <c:varyColors val="1"/>
        <c:ser>
          <c:idx val="0"/>
          <c:order val="0"/>
          <c:tx>
            <c:v>Total count</c:v>
          </c:tx>
          <c:cat>
            <c:strRef>
              <c:f>'Bulgaria Student Analysis'!$B$102:$B$106</c:f>
              <c:strCache>
                <c:ptCount val="5"/>
                <c:pt idx="0">
                  <c:v>Strongly disagree</c:v>
                </c:pt>
                <c:pt idx="1">
                  <c:v>Disagree</c:v>
                </c:pt>
                <c:pt idx="2">
                  <c:v>Neutral</c:v>
                </c:pt>
                <c:pt idx="3">
                  <c:v>Agree</c:v>
                </c:pt>
                <c:pt idx="4">
                  <c:v>Strongly agree</c:v>
                </c:pt>
              </c:strCache>
            </c:strRef>
          </c:cat>
          <c:val>
            <c:numRef>
              <c:f>'Bulgaria Student Analysis'!$C$102:$C$106</c:f>
              <c:numCache>
                <c:formatCode>General</c:formatCode>
                <c:ptCount val="5"/>
                <c:pt idx="0">
                  <c:v>1</c:v>
                </c:pt>
                <c:pt idx="1">
                  <c:v>0</c:v>
                </c:pt>
                <c:pt idx="2">
                  <c:v>1</c:v>
                </c:pt>
                <c:pt idx="3">
                  <c:v>6</c:v>
                </c:pt>
                <c:pt idx="4">
                  <c:v>14</c:v>
                </c:pt>
              </c:numCache>
            </c:numRef>
          </c:val>
          <c:extLst>
            <c:ext xmlns:c16="http://schemas.microsoft.com/office/drawing/2014/chart" uri="{C3380CC4-5D6E-409C-BE32-E72D297353CC}">
              <c16:uniqueId val="{00000000-90E9-45BE-BFDC-B68664D1EC5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Feeling included and respected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Analysis'!$E$102:$E$107</c:f>
              <c:numCache>
                <c:formatCode>0.0%</c:formatCode>
                <c:ptCount val="6"/>
                <c:pt idx="0">
                  <c:v>1</c:v>
                </c:pt>
                <c:pt idx="1">
                  <c:v>0</c:v>
                </c:pt>
                <c:pt idx="2">
                  <c:v>0</c:v>
                </c:pt>
                <c:pt idx="3">
                  <c:v>3</c:v>
                </c:pt>
                <c:pt idx="4">
                  <c:v>8</c:v>
                </c:pt>
              </c:numCache>
            </c:numRef>
          </c:cat>
          <c:val>
            <c:numRef>
              <c:f>'Bulgaria Student Analysis'!$F$102:$F$107</c:f>
              <c:numCache>
                <c:formatCode>0.0%</c:formatCode>
                <c:ptCount val="6"/>
                <c:pt idx="0">
                  <c:v>8.3333333333333329E-2</c:v>
                </c:pt>
                <c:pt idx="1">
                  <c:v>0</c:v>
                </c:pt>
                <c:pt idx="2">
                  <c:v>0</c:v>
                </c:pt>
                <c:pt idx="3">
                  <c:v>0.25</c:v>
                </c:pt>
                <c:pt idx="4">
                  <c:v>0.66666666666666663</c:v>
                </c:pt>
              </c:numCache>
            </c:numRef>
          </c:val>
          <c:extLst>
            <c:ext xmlns:c16="http://schemas.microsoft.com/office/drawing/2014/chart" uri="{C3380CC4-5D6E-409C-BE32-E72D297353CC}">
              <c16:uniqueId val="{00000000-85BB-42E3-A384-2B0F38F5823B}"/>
            </c:ext>
          </c:extLst>
        </c:ser>
        <c:ser>
          <c:idx val="1"/>
          <c:order val="1"/>
          <c:tx>
            <c:v>Romania %</c:v>
          </c:tx>
          <c:invertIfNegative val="1"/>
          <c:cat>
            <c:numRef>
              <c:f>'Bulgaria Student Analysis'!$E$102:$E$107</c:f>
              <c:numCache>
                <c:formatCode>0.0%</c:formatCode>
                <c:ptCount val="6"/>
                <c:pt idx="0">
                  <c:v>1</c:v>
                </c:pt>
                <c:pt idx="1">
                  <c:v>0</c:v>
                </c:pt>
                <c:pt idx="2">
                  <c:v>0</c:v>
                </c:pt>
                <c:pt idx="3">
                  <c:v>3</c:v>
                </c:pt>
                <c:pt idx="4">
                  <c:v>8</c:v>
                </c:pt>
              </c:numCache>
            </c:numRef>
          </c:cat>
          <c:val>
            <c:numRef>
              <c:f>'Bulgaria Student Analysis'!$G$102:$G$107</c:f>
              <c:numCache>
                <c:formatCode>0.0%</c:formatCode>
                <c:ptCount val="6"/>
                <c:pt idx="0">
                  <c:v>0</c:v>
                </c:pt>
                <c:pt idx="1">
                  <c:v>0</c:v>
                </c:pt>
                <c:pt idx="2">
                  <c:v>1</c:v>
                </c:pt>
                <c:pt idx="3">
                  <c:v>3</c:v>
                </c:pt>
                <c:pt idx="4">
                  <c:v>6</c:v>
                </c:pt>
              </c:numCache>
            </c:numRef>
          </c:val>
          <c:extLst>
            <c:ext xmlns:c16="http://schemas.microsoft.com/office/drawing/2014/chart" uri="{C3380CC4-5D6E-409C-BE32-E72D297353CC}">
              <c16:uniqueId val="{00000001-85BB-42E3-A384-2B0F38F5823B}"/>
            </c:ext>
          </c:extLst>
        </c:ser>
        <c:ser>
          <c:idx val="2"/>
          <c:order val="2"/>
          <c:tx>
            <c:v>Turkey %</c:v>
          </c:tx>
          <c:invertIfNegative val="1"/>
          <c:cat>
            <c:numRef>
              <c:f>'Bulgaria Student Analysis'!$E$102:$E$107</c:f>
              <c:numCache>
                <c:formatCode>0.0%</c:formatCode>
                <c:ptCount val="6"/>
                <c:pt idx="0">
                  <c:v>1</c:v>
                </c:pt>
                <c:pt idx="1">
                  <c:v>0</c:v>
                </c:pt>
                <c:pt idx="2">
                  <c:v>0</c:v>
                </c:pt>
                <c:pt idx="3">
                  <c:v>3</c:v>
                </c:pt>
                <c:pt idx="4">
                  <c:v>8</c:v>
                </c:pt>
              </c:numCache>
            </c:numRef>
          </c:cat>
          <c:val>
            <c:numRef>
              <c:f>'Bulgaria Student Analysis'!$H$102:$H$107</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2-85BB-42E3-A384-2B0F38F5823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Usefulness of reflection sessions – total distribution</a:t>
            </a:r>
          </a:p>
        </c:rich>
      </c:tx>
      <c:overlay val="0"/>
    </c:title>
    <c:autoTitleDeleted val="0"/>
    <c:plotArea>
      <c:layout/>
      <c:pieChart>
        <c:varyColors val="1"/>
        <c:ser>
          <c:idx val="0"/>
          <c:order val="0"/>
          <c:tx>
            <c:v>Total count</c:v>
          </c:tx>
          <c:cat>
            <c:strRef>
              <c:f>'Bulgaria Student Analysis'!$B$114:$B$118</c:f>
              <c:strCache>
                <c:ptCount val="5"/>
                <c:pt idx="0">
                  <c:v>Not useful</c:v>
                </c:pt>
                <c:pt idx="1">
                  <c:v>Slightly useful</c:v>
                </c:pt>
                <c:pt idx="2">
                  <c:v>Moderately useful</c:v>
                </c:pt>
                <c:pt idx="3">
                  <c:v>Useful</c:v>
                </c:pt>
                <c:pt idx="4">
                  <c:v>Very useful</c:v>
                </c:pt>
              </c:strCache>
            </c:strRef>
          </c:cat>
          <c:val>
            <c:numRef>
              <c:f>'Bulgaria Student Analysis'!$C$114:$C$118</c:f>
              <c:numCache>
                <c:formatCode>General</c:formatCode>
                <c:ptCount val="5"/>
                <c:pt idx="0">
                  <c:v>1</c:v>
                </c:pt>
                <c:pt idx="1">
                  <c:v>0</c:v>
                </c:pt>
                <c:pt idx="2">
                  <c:v>1</c:v>
                </c:pt>
                <c:pt idx="3">
                  <c:v>8</c:v>
                </c:pt>
                <c:pt idx="4">
                  <c:v>12</c:v>
                </c:pt>
              </c:numCache>
            </c:numRef>
          </c:val>
          <c:extLst>
            <c:ext xmlns:c16="http://schemas.microsoft.com/office/drawing/2014/chart" uri="{C3380CC4-5D6E-409C-BE32-E72D297353CC}">
              <c16:uniqueId val="{00000000-8608-4A23-8885-23EA84DC8F6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sessions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Analysis'!$E$114:$E$119</c:f>
              <c:numCache>
                <c:formatCode>0.0%</c:formatCode>
                <c:ptCount val="6"/>
                <c:pt idx="0">
                  <c:v>1</c:v>
                </c:pt>
                <c:pt idx="1">
                  <c:v>0</c:v>
                </c:pt>
                <c:pt idx="2">
                  <c:v>0</c:v>
                </c:pt>
                <c:pt idx="3">
                  <c:v>2</c:v>
                </c:pt>
                <c:pt idx="4">
                  <c:v>9</c:v>
                </c:pt>
              </c:numCache>
            </c:numRef>
          </c:cat>
          <c:val>
            <c:numRef>
              <c:f>'Bulgaria Student Analysis'!$F$114:$F$119</c:f>
              <c:numCache>
                <c:formatCode>0.0%</c:formatCode>
                <c:ptCount val="6"/>
                <c:pt idx="0">
                  <c:v>8.3333333333333329E-2</c:v>
                </c:pt>
                <c:pt idx="1">
                  <c:v>0</c:v>
                </c:pt>
                <c:pt idx="2">
                  <c:v>0</c:v>
                </c:pt>
                <c:pt idx="3">
                  <c:v>0.16666666666666666</c:v>
                </c:pt>
                <c:pt idx="4">
                  <c:v>0.75</c:v>
                </c:pt>
              </c:numCache>
            </c:numRef>
          </c:val>
          <c:extLst>
            <c:ext xmlns:c16="http://schemas.microsoft.com/office/drawing/2014/chart" uri="{C3380CC4-5D6E-409C-BE32-E72D297353CC}">
              <c16:uniqueId val="{00000000-1672-4E90-830E-4177A34239A3}"/>
            </c:ext>
          </c:extLst>
        </c:ser>
        <c:ser>
          <c:idx val="1"/>
          <c:order val="1"/>
          <c:tx>
            <c:v>Romania %</c:v>
          </c:tx>
          <c:invertIfNegative val="1"/>
          <c:cat>
            <c:numRef>
              <c:f>'Bulgaria Student Analysis'!$E$114:$E$119</c:f>
              <c:numCache>
                <c:formatCode>0.0%</c:formatCode>
                <c:ptCount val="6"/>
                <c:pt idx="0">
                  <c:v>1</c:v>
                </c:pt>
                <c:pt idx="1">
                  <c:v>0</c:v>
                </c:pt>
                <c:pt idx="2">
                  <c:v>0</c:v>
                </c:pt>
                <c:pt idx="3">
                  <c:v>2</c:v>
                </c:pt>
                <c:pt idx="4">
                  <c:v>9</c:v>
                </c:pt>
              </c:numCache>
            </c:numRef>
          </c:cat>
          <c:val>
            <c:numRef>
              <c:f>'Bulgaria Student Analysis'!$G$114:$G$119</c:f>
              <c:numCache>
                <c:formatCode>0.0%</c:formatCode>
                <c:ptCount val="6"/>
                <c:pt idx="0">
                  <c:v>0</c:v>
                </c:pt>
                <c:pt idx="1">
                  <c:v>0</c:v>
                </c:pt>
                <c:pt idx="2">
                  <c:v>1</c:v>
                </c:pt>
                <c:pt idx="3">
                  <c:v>6</c:v>
                </c:pt>
                <c:pt idx="4">
                  <c:v>3</c:v>
                </c:pt>
              </c:numCache>
            </c:numRef>
          </c:val>
          <c:extLst>
            <c:ext xmlns:c16="http://schemas.microsoft.com/office/drawing/2014/chart" uri="{C3380CC4-5D6E-409C-BE32-E72D297353CC}">
              <c16:uniqueId val="{00000001-1672-4E90-830E-4177A34239A3}"/>
            </c:ext>
          </c:extLst>
        </c:ser>
        <c:ser>
          <c:idx val="2"/>
          <c:order val="2"/>
          <c:tx>
            <c:v>Turkey %</c:v>
          </c:tx>
          <c:invertIfNegative val="1"/>
          <c:cat>
            <c:numRef>
              <c:f>'Bulgaria Student Analysis'!$E$114:$E$119</c:f>
              <c:numCache>
                <c:formatCode>0.0%</c:formatCode>
                <c:ptCount val="6"/>
                <c:pt idx="0">
                  <c:v>1</c:v>
                </c:pt>
                <c:pt idx="1">
                  <c:v>0</c:v>
                </c:pt>
                <c:pt idx="2">
                  <c:v>0</c:v>
                </c:pt>
                <c:pt idx="3">
                  <c:v>2</c:v>
                </c:pt>
                <c:pt idx="4">
                  <c:v>9</c:v>
                </c:pt>
              </c:numCache>
            </c:numRef>
          </c:cat>
          <c:val>
            <c:numRef>
              <c:f>'Bulgaria Student Analysis'!$H$114:$H$119</c:f>
              <c:numCache>
                <c:formatCode>0.0%</c:formatCode>
                <c:ptCount val="6"/>
                <c:pt idx="0">
                  <c:v>0</c:v>
                </c:pt>
                <c:pt idx="1">
                  <c:v>0</c:v>
                </c:pt>
                <c:pt idx="2">
                  <c:v>0.1</c:v>
                </c:pt>
                <c:pt idx="3">
                  <c:v>0.6</c:v>
                </c:pt>
                <c:pt idx="4">
                  <c:v>0.3</c:v>
                </c:pt>
              </c:numCache>
            </c:numRef>
          </c:val>
          <c:extLst>
            <c:ext xmlns:c16="http://schemas.microsoft.com/office/drawing/2014/chart" uri="{C3380CC4-5D6E-409C-BE32-E72D297353CC}">
              <c16:uniqueId val="{00000002-1672-4E90-830E-4177A34239A3}"/>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Achievement of learning outcomes – total distribution</a:t>
            </a:r>
          </a:p>
        </c:rich>
      </c:tx>
      <c:overlay val="0"/>
    </c:title>
    <c:autoTitleDeleted val="0"/>
    <c:plotArea>
      <c:layout/>
      <c:pieChart>
        <c:varyColors val="1"/>
        <c:ser>
          <c:idx val="0"/>
          <c:order val="0"/>
          <c:tx>
            <c:v>Total count</c:v>
          </c:tx>
          <c:cat>
            <c:strRef>
              <c:f>'Bulgaria Student Analysis'!$B$126:$B$130</c:f>
              <c:strCache>
                <c:ptCount val="5"/>
                <c:pt idx="0">
                  <c:v>Not achieved</c:v>
                </c:pt>
                <c:pt idx="1">
                  <c:v>Partly achieved</c:v>
                </c:pt>
                <c:pt idx="2">
                  <c:v>Mostly achieved</c:v>
                </c:pt>
                <c:pt idx="3">
                  <c:v>Achieved</c:v>
                </c:pt>
                <c:pt idx="4">
                  <c:v>Fully achieved</c:v>
                </c:pt>
              </c:strCache>
            </c:strRef>
          </c:cat>
          <c:val>
            <c:numRef>
              <c:f>'Bulgaria Student Analysis'!$C$126:$C$130</c:f>
              <c:numCache>
                <c:formatCode>General</c:formatCode>
                <c:ptCount val="5"/>
                <c:pt idx="0">
                  <c:v>0</c:v>
                </c:pt>
                <c:pt idx="1">
                  <c:v>0</c:v>
                </c:pt>
                <c:pt idx="2">
                  <c:v>3</c:v>
                </c:pt>
                <c:pt idx="3">
                  <c:v>7</c:v>
                </c:pt>
                <c:pt idx="4">
                  <c:v>12</c:v>
                </c:pt>
              </c:numCache>
            </c:numRef>
          </c:val>
          <c:extLst>
            <c:ext xmlns:c16="http://schemas.microsoft.com/office/drawing/2014/chart" uri="{C3380CC4-5D6E-409C-BE32-E72D297353CC}">
              <c16:uniqueId val="{00000000-E39D-49B5-9167-06E3D8B5B3D2}"/>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learning outcomes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Analysis'!$E$126:$E$131</c:f>
              <c:numCache>
                <c:formatCode>0.0%</c:formatCode>
                <c:ptCount val="6"/>
                <c:pt idx="0">
                  <c:v>0</c:v>
                </c:pt>
                <c:pt idx="1">
                  <c:v>0</c:v>
                </c:pt>
                <c:pt idx="2">
                  <c:v>2</c:v>
                </c:pt>
                <c:pt idx="3">
                  <c:v>3</c:v>
                </c:pt>
                <c:pt idx="4">
                  <c:v>7</c:v>
                </c:pt>
              </c:numCache>
            </c:numRef>
          </c:cat>
          <c:val>
            <c:numRef>
              <c:f>'Bulgaria Student Analysis'!$F$126:$F$131</c:f>
              <c:numCache>
                <c:formatCode>0.0%</c:formatCode>
                <c:ptCount val="6"/>
                <c:pt idx="0">
                  <c:v>0</c:v>
                </c:pt>
                <c:pt idx="1">
                  <c:v>0</c:v>
                </c:pt>
                <c:pt idx="2">
                  <c:v>0.16666666666666666</c:v>
                </c:pt>
                <c:pt idx="3">
                  <c:v>0.25</c:v>
                </c:pt>
                <c:pt idx="4">
                  <c:v>0.58333333333333337</c:v>
                </c:pt>
              </c:numCache>
            </c:numRef>
          </c:val>
          <c:extLst>
            <c:ext xmlns:c16="http://schemas.microsoft.com/office/drawing/2014/chart" uri="{C3380CC4-5D6E-409C-BE32-E72D297353CC}">
              <c16:uniqueId val="{00000000-2E0D-42A1-AADC-C829407C1CA0}"/>
            </c:ext>
          </c:extLst>
        </c:ser>
        <c:ser>
          <c:idx val="1"/>
          <c:order val="1"/>
          <c:tx>
            <c:v>Romania %</c:v>
          </c:tx>
          <c:invertIfNegative val="1"/>
          <c:cat>
            <c:numRef>
              <c:f>'Bulgaria Student Analysis'!$E$126:$E$131</c:f>
              <c:numCache>
                <c:formatCode>0.0%</c:formatCode>
                <c:ptCount val="6"/>
                <c:pt idx="0">
                  <c:v>0</c:v>
                </c:pt>
                <c:pt idx="1">
                  <c:v>0</c:v>
                </c:pt>
                <c:pt idx="2">
                  <c:v>2</c:v>
                </c:pt>
                <c:pt idx="3">
                  <c:v>3</c:v>
                </c:pt>
                <c:pt idx="4">
                  <c:v>7</c:v>
                </c:pt>
              </c:numCache>
            </c:numRef>
          </c:cat>
          <c:val>
            <c:numRef>
              <c:f>'Bulgaria Student Analysis'!$G$126:$G$131</c:f>
              <c:numCache>
                <c:formatCode>0.0%</c:formatCode>
                <c:ptCount val="6"/>
                <c:pt idx="0">
                  <c:v>0</c:v>
                </c:pt>
                <c:pt idx="1">
                  <c:v>0</c:v>
                </c:pt>
                <c:pt idx="2">
                  <c:v>1</c:v>
                </c:pt>
                <c:pt idx="3">
                  <c:v>4</c:v>
                </c:pt>
                <c:pt idx="4">
                  <c:v>5</c:v>
                </c:pt>
              </c:numCache>
            </c:numRef>
          </c:val>
          <c:extLst>
            <c:ext xmlns:c16="http://schemas.microsoft.com/office/drawing/2014/chart" uri="{C3380CC4-5D6E-409C-BE32-E72D297353CC}">
              <c16:uniqueId val="{00000001-2E0D-42A1-AADC-C829407C1CA0}"/>
            </c:ext>
          </c:extLst>
        </c:ser>
        <c:ser>
          <c:idx val="2"/>
          <c:order val="2"/>
          <c:tx>
            <c:v>Turkey %</c:v>
          </c:tx>
          <c:invertIfNegative val="1"/>
          <c:cat>
            <c:numRef>
              <c:f>'Bulgaria Student Analysis'!$E$126:$E$131</c:f>
              <c:numCache>
                <c:formatCode>0.0%</c:formatCode>
                <c:ptCount val="6"/>
                <c:pt idx="0">
                  <c:v>0</c:v>
                </c:pt>
                <c:pt idx="1">
                  <c:v>0</c:v>
                </c:pt>
                <c:pt idx="2">
                  <c:v>2</c:v>
                </c:pt>
                <c:pt idx="3">
                  <c:v>3</c:v>
                </c:pt>
                <c:pt idx="4">
                  <c:v>7</c:v>
                </c:pt>
              </c:numCache>
            </c:numRef>
          </c:cat>
          <c:val>
            <c:numRef>
              <c:f>'Bulgaria Student Analysis'!$H$126:$H$131</c:f>
              <c:numCache>
                <c:formatCode>0.0%</c:formatCode>
                <c:ptCount val="6"/>
                <c:pt idx="0">
                  <c:v>0</c:v>
                </c:pt>
                <c:pt idx="1">
                  <c:v>0</c:v>
                </c:pt>
                <c:pt idx="2">
                  <c:v>0.1</c:v>
                </c:pt>
                <c:pt idx="3">
                  <c:v>0.4</c:v>
                </c:pt>
                <c:pt idx="4">
                  <c:v>0.5</c:v>
                </c:pt>
              </c:numCache>
            </c:numRef>
          </c:val>
          <c:extLst>
            <c:ext xmlns:c16="http://schemas.microsoft.com/office/drawing/2014/chart" uri="{C3380CC4-5D6E-409C-BE32-E72D297353CC}">
              <c16:uniqueId val="{00000002-2E0D-42A1-AADC-C829407C1CA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Would recommend similar mobility – total distribution</a:t>
            </a:r>
          </a:p>
        </c:rich>
      </c:tx>
      <c:overlay val="0"/>
    </c:title>
    <c:autoTitleDeleted val="0"/>
    <c:plotArea>
      <c:layout/>
      <c:pieChart>
        <c:varyColors val="1"/>
        <c:ser>
          <c:idx val="0"/>
          <c:order val="0"/>
          <c:tx>
            <c:v>Total count</c:v>
          </c:tx>
          <c:cat>
            <c:strRef>
              <c:f>'Bulgaria Student Analysis'!$B$138:$B$142</c:f>
              <c:strCache>
                <c:ptCount val="5"/>
                <c:pt idx="0">
                  <c:v>Definitely not</c:v>
                </c:pt>
                <c:pt idx="1">
                  <c:v>Probably not</c:v>
                </c:pt>
                <c:pt idx="2">
                  <c:v>Not sure</c:v>
                </c:pt>
                <c:pt idx="3">
                  <c:v>Probably yes</c:v>
                </c:pt>
                <c:pt idx="4">
                  <c:v>Definitely yes</c:v>
                </c:pt>
              </c:strCache>
            </c:strRef>
          </c:cat>
          <c:val>
            <c:numRef>
              <c:f>'Bulgaria Student Analysis'!$C$138:$C$142</c:f>
              <c:numCache>
                <c:formatCode>General</c:formatCode>
                <c:ptCount val="5"/>
                <c:pt idx="0">
                  <c:v>1</c:v>
                </c:pt>
                <c:pt idx="1">
                  <c:v>1</c:v>
                </c:pt>
                <c:pt idx="2">
                  <c:v>1</c:v>
                </c:pt>
                <c:pt idx="3">
                  <c:v>6</c:v>
                </c:pt>
                <c:pt idx="4">
                  <c:v>13</c:v>
                </c:pt>
              </c:numCache>
            </c:numRef>
          </c:val>
          <c:extLst>
            <c:ext xmlns:c16="http://schemas.microsoft.com/office/drawing/2014/chart" uri="{C3380CC4-5D6E-409C-BE32-E72D297353CC}">
              <c16:uniqueId val="{00000000-F639-4380-ACF3-4963F52162F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Would recommend similar mobility – country comparison</a:t>
            </a:r>
          </a:p>
        </c:rich>
      </c:tx>
      <c:overlay val="0"/>
    </c:title>
    <c:autoTitleDeleted val="0"/>
    <c:plotArea>
      <c:layout/>
      <c:barChart>
        <c:barDir val="col"/>
        <c:grouping val="clustered"/>
        <c:varyColors val="0"/>
        <c:ser>
          <c:idx val="0"/>
          <c:order val="0"/>
          <c:tx>
            <c:v>Turkey count</c:v>
          </c:tx>
          <c:invertIfNegative val="1"/>
          <c:cat>
            <c:numRef>
              <c:f>'Bulgaria Student Analysis'!$E$138:$E$143</c:f>
              <c:numCache>
                <c:formatCode>0.0%</c:formatCode>
                <c:ptCount val="6"/>
                <c:pt idx="0">
                  <c:v>1</c:v>
                </c:pt>
                <c:pt idx="1">
                  <c:v>0</c:v>
                </c:pt>
                <c:pt idx="2">
                  <c:v>0</c:v>
                </c:pt>
                <c:pt idx="3">
                  <c:v>3</c:v>
                </c:pt>
                <c:pt idx="4">
                  <c:v>8</c:v>
                </c:pt>
              </c:numCache>
            </c:numRef>
          </c:cat>
          <c:val>
            <c:numRef>
              <c:f>'Bulgaria Student Analysis'!$F$138:$F$143</c:f>
              <c:numCache>
                <c:formatCode>0.0%</c:formatCode>
                <c:ptCount val="6"/>
                <c:pt idx="0">
                  <c:v>8.3333333333333329E-2</c:v>
                </c:pt>
                <c:pt idx="1">
                  <c:v>0</c:v>
                </c:pt>
                <c:pt idx="2">
                  <c:v>0</c:v>
                </c:pt>
                <c:pt idx="3">
                  <c:v>0.25</c:v>
                </c:pt>
                <c:pt idx="4">
                  <c:v>0.66666666666666663</c:v>
                </c:pt>
              </c:numCache>
            </c:numRef>
          </c:val>
          <c:extLst>
            <c:ext xmlns:c16="http://schemas.microsoft.com/office/drawing/2014/chart" uri="{C3380CC4-5D6E-409C-BE32-E72D297353CC}">
              <c16:uniqueId val="{00000000-7728-4F6A-87AE-D70BB702E627}"/>
            </c:ext>
          </c:extLst>
        </c:ser>
        <c:ser>
          <c:idx val="1"/>
          <c:order val="1"/>
          <c:tx>
            <c:v>Romania %</c:v>
          </c:tx>
          <c:invertIfNegative val="1"/>
          <c:cat>
            <c:numRef>
              <c:f>'Bulgaria Student Analysis'!$E$138:$E$143</c:f>
              <c:numCache>
                <c:formatCode>0.0%</c:formatCode>
                <c:ptCount val="6"/>
                <c:pt idx="0">
                  <c:v>1</c:v>
                </c:pt>
                <c:pt idx="1">
                  <c:v>0</c:v>
                </c:pt>
                <c:pt idx="2">
                  <c:v>0</c:v>
                </c:pt>
                <c:pt idx="3">
                  <c:v>3</c:v>
                </c:pt>
                <c:pt idx="4">
                  <c:v>8</c:v>
                </c:pt>
              </c:numCache>
            </c:numRef>
          </c:cat>
          <c:val>
            <c:numRef>
              <c:f>'Bulgaria Student Analysis'!$G$138:$G$143</c:f>
              <c:numCache>
                <c:formatCode>0.0%</c:formatCode>
                <c:ptCount val="6"/>
                <c:pt idx="0">
                  <c:v>0</c:v>
                </c:pt>
                <c:pt idx="1">
                  <c:v>1</c:v>
                </c:pt>
                <c:pt idx="2">
                  <c:v>1</c:v>
                </c:pt>
                <c:pt idx="3">
                  <c:v>3</c:v>
                </c:pt>
                <c:pt idx="4">
                  <c:v>5</c:v>
                </c:pt>
              </c:numCache>
            </c:numRef>
          </c:val>
          <c:extLst>
            <c:ext xmlns:c16="http://schemas.microsoft.com/office/drawing/2014/chart" uri="{C3380CC4-5D6E-409C-BE32-E72D297353CC}">
              <c16:uniqueId val="{00000001-7728-4F6A-87AE-D70BB702E627}"/>
            </c:ext>
          </c:extLst>
        </c:ser>
        <c:ser>
          <c:idx val="2"/>
          <c:order val="2"/>
          <c:tx>
            <c:v>Turkey %</c:v>
          </c:tx>
          <c:invertIfNegative val="1"/>
          <c:cat>
            <c:numRef>
              <c:f>'Bulgaria Student Analysis'!$E$138:$E$143</c:f>
              <c:numCache>
                <c:formatCode>0.0%</c:formatCode>
                <c:ptCount val="6"/>
                <c:pt idx="0">
                  <c:v>1</c:v>
                </c:pt>
                <c:pt idx="1">
                  <c:v>0</c:v>
                </c:pt>
                <c:pt idx="2">
                  <c:v>0</c:v>
                </c:pt>
                <c:pt idx="3">
                  <c:v>3</c:v>
                </c:pt>
                <c:pt idx="4">
                  <c:v>8</c:v>
                </c:pt>
              </c:numCache>
            </c:numRef>
          </c:cat>
          <c:val>
            <c:numRef>
              <c:f>'Bulgaria Student Analysis'!$H$138:$H$143</c:f>
              <c:numCache>
                <c:formatCode>0.0%</c:formatCode>
                <c:ptCount val="6"/>
                <c:pt idx="0">
                  <c:v>0</c:v>
                </c:pt>
                <c:pt idx="1">
                  <c:v>0.1</c:v>
                </c:pt>
                <c:pt idx="2">
                  <c:v>0.1</c:v>
                </c:pt>
                <c:pt idx="3">
                  <c:v>0.3</c:v>
                </c:pt>
                <c:pt idx="4">
                  <c:v>0.5</c:v>
                </c:pt>
              </c:numCache>
            </c:numRef>
          </c:val>
          <c:extLst>
            <c:ext xmlns:c16="http://schemas.microsoft.com/office/drawing/2014/chart" uri="{C3380CC4-5D6E-409C-BE32-E72D297353CC}">
              <c16:uniqueId val="{00000002-7728-4F6A-87AE-D70BB702E62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Satisfaction – total distribution</a:t>
            </a:r>
          </a:p>
        </c:rich>
      </c:tx>
      <c:overlay val="0"/>
    </c:title>
    <c:autoTitleDeleted val="0"/>
    <c:plotArea>
      <c:layout/>
      <c:pieChart>
        <c:varyColors val="1"/>
        <c:ser>
          <c:idx val="0"/>
          <c:order val="0"/>
          <c:tx>
            <c:v>Total count</c:v>
          </c:tx>
          <c:cat>
            <c:strRef>
              <c:f>'Bulgaria Teacher Analysis'!$B$6:$B$10</c:f>
              <c:strCache>
                <c:ptCount val="5"/>
                <c:pt idx="0">
                  <c:v>Very dissatisfied</c:v>
                </c:pt>
                <c:pt idx="1">
                  <c:v>Dissatisfied</c:v>
                </c:pt>
                <c:pt idx="2">
                  <c:v>Neutral</c:v>
                </c:pt>
                <c:pt idx="3">
                  <c:v>Satisfied</c:v>
                </c:pt>
                <c:pt idx="4">
                  <c:v>Very satisfied</c:v>
                </c:pt>
              </c:strCache>
            </c:strRef>
          </c:cat>
          <c:val>
            <c:numRef>
              <c:f>'Bulgaria Teacher Analysis'!$C$6:$C$10</c:f>
              <c:numCache>
                <c:formatCode>General</c:formatCode>
                <c:ptCount val="5"/>
                <c:pt idx="0">
                  <c:v>0</c:v>
                </c:pt>
                <c:pt idx="1">
                  <c:v>0</c:v>
                </c:pt>
                <c:pt idx="2">
                  <c:v>0</c:v>
                </c:pt>
                <c:pt idx="3">
                  <c:v>3</c:v>
                </c:pt>
                <c:pt idx="4">
                  <c:v>5</c:v>
                </c:pt>
              </c:numCache>
            </c:numRef>
          </c:val>
          <c:extLst>
            <c:ext xmlns:c16="http://schemas.microsoft.com/office/drawing/2014/chart" uri="{C3380CC4-5D6E-409C-BE32-E72D297353CC}">
              <c16:uniqueId val="{00000000-02D0-4935-A73B-25F5F18EB90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Satisfaction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Analysis'!$E$6:$E$11</c:f>
              <c:numCache>
                <c:formatCode>0.0%</c:formatCode>
                <c:ptCount val="6"/>
                <c:pt idx="0">
                  <c:v>0</c:v>
                </c:pt>
                <c:pt idx="1">
                  <c:v>0</c:v>
                </c:pt>
                <c:pt idx="2">
                  <c:v>0</c:v>
                </c:pt>
                <c:pt idx="3">
                  <c:v>2</c:v>
                </c:pt>
                <c:pt idx="4">
                  <c:v>1</c:v>
                </c:pt>
              </c:numCache>
            </c:numRef>
          </c:cat>
          <c:val>
            <c:numRef>
              <c:f>'Bulgaria Teacher Analysis'!$F$6:$F$11</c:f>
              <c:numCache>
                <c:formatCode>0.0%</c:formatCode>
                <c:ptCount val="6"/>
                <c:pt idx="0">
                  <c:v>0</c:v>
                </c:pt>
                <c:pt idx="1">
                  <c:v>0</c:v>
                </c:pt>
                <c:pt idx="2">
                  <c:v>0</c:v>
                </c:pt>
                <c:pt idx="3">
                  <c:v>0.66666666666666663</c:v>
                </c:pt>
                <c:pt idx="4">
                  <c:v>0.33333333333333331</c:v>
                </c:pt>
              </c:numCache>
            </c:numRef>
          </c:val>
          <c:extLst>
            <c:ext xmlns:c16="http://schemas.microsoft.com/office/drawing/2014/chart" uri="{C3380CC4-5D6E-409C-BE32-E72D297353CC}">
              <c16:uniqueId val="{00000000-ACF2-4C85-AEB7-7D9596879141}"/>
            </c:ext>
          </c:extLst>
        </c:ser>
        <c:ser>
          <c:idx val="1"/>
          <c:order val="1"/>
          <c:tx>
            <c:v>Romania %</c:v>
          </c:tx>
          <c:invertIfNegative val="1"/>
          <c:cat>
            <c:numRef>
              <c:f>'Bulgaria Teacher Analysis'!$E$6:$E$11</c:f>
              <c:numCache>
                <c:formatCode>0.0%</c:formatCode>
                <c:ptCount val="6"/>
                <c:pt idx="0">
                  <c:v>0</c:v>
                </c:pt>
                <c:pt idx="1">
                  <c:v>0</c:v>
                </c:pt>
                <c:pt idx="2">
                  <c:v>0</c:v>
                </c:pt>
                <c:pt idx="3">
                  <c:v>2</c:v>
                </c:pt>
                <c:pt idx="4">
                  <c:v>1</c:v>
                </c:pt>
              </c:numCache>
            </c:numRef>
          </c:cat>
          <c:val>
            <c:numRef>
              <c:f>'Bulgaria Teacher Analysis'!$G$6:$G$11</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ACF2-4C85-AEB7-7D9596879141}"/>
            </c:ext>
          </c:extLst>
        </c:ser>
        <c:ser>
          <c:idx val="2"/>
          <c:order val="2"/>
          <c:tx>
            <c:v>Turkey %</c:v>
          </c:tx>
          <c:invertIfNegative val="1"/>
          <c:cat>
            <c:numRef>
              <c:f>'Bulgaria Teacher Analysis'!$E$6:$E$11</c:f>
              <c:numCache>
                <c:formatCode>0.0%</c:formatCode>
                <c:ptCount val="6"/>
                <c:pt idx="0">
                  <c:v>0</c:v>
                </c:pt>
                <c:pt idx="1">
                  <c:v>0</c:v>
                </c:pt>
                <c:pt idx="2">
                  <c:v>0</c:v>
                </c:pt>
                <c:pt idx="3">
                  <c:v>2</c:v>
                </c:pt>
                <c:pt idx="4">
                  <c:v>1</c:v>
                </c:pt>
              </c:numCache>
            </c:numRef>
          </c:cat>
          <c:val>
            <c:numRef>
              <c:f>'Bulgaria Teacher Analysis'!$H$6:$H$11</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ACF2-4C85-AEB7-7D959687914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'Bulgaria Teacher Analysis'!$B$18:$B$22</c:f>
              <c:strCache>
                <c:ptCount val="5"/>
                <c:pt idx="0">
                  <c:v>Very poor</c:v>
                </c:pt>
                <c:pt idx="1">
                  <c:v>Poor</c:v>
                </c:pt>
                <c:pt idx="2">
                  <c:v>Average</c:v>
                </c:pt>
                <c:pt idx="3">
                  <c:v>Good</c:v>
                </c:pt>
                <c:pt idx="4">
                  <c:v>Excellent</c:v>
                </c:pt>
              </c:strCache>
            </c:strRef>
          </c:cat>
          <c:val>
            <c:numRef>
              <c:f>'Bulgaria Teacher Analysis'!$C$18:$C$22</c:f>
              <c:numCache>
                <c:formatCode>General</c:formatCode>
                <c:ptCount val="5"/>
                <c:pt idx="0">
                  <c:v>0</c:v>
                </c:pt>
                <c:pt idx="1">
                  <c:v>0</c:v>
                </c:pt>
                <c:pt idx="2">
                  <c:v>0</c:v>
                </c:pt>
                <c:pt idx="3">
                  <c:v>4</c:v>
                </c:pt>
                <c:pt idx="4">
                  <c:v>4</c:v>
                </c:pt>
              </c:numCache>
            </c:numRef>
          </c:val>
          <c:extLst>
            <c:ext xmlns:c16="http://schemas.microsoft.com/office/drawing/2014/chart" uri="{C3380CC4-5D6E-409C-BE32-E72D297353CC}">
              <c16:uniqueId val="{00000000-1BEA-4D97-B647-8FA89DFF8B8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Analysis'!$E$18:$E$23</c:f>
              <c:numCache>
                <c:formatCode>0.0%</c:formatCode>
                <c:ptCount val="6"/>
                <c:pt idx="0">
                  <c:v>0</c:v>
                </c:pt>
                <c:pt idx="1">
                  <c:v>0</c:v>
                </c:pt>
                <c:pt idx="2">
                  <c:v>0</c:v>
                </c:pt>
                <c:pt idx="3">
                  <c:v>1</c:v>
                </c:pt>
                <c:pt idx="4">
                  <c:v>2</c:v>
                </c:pt>
              </c:numCache>
            </c:numRef>
          </c:cat>
          <c:val>
            <c:numRef>
              <c:f>'Bulgaria Teacher Analysis'!$F$18:$F$23</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2E06-4D5E-823E-7499C11677B2}"/>
            </c:ext>
          </c:extLst>
        </c:ser>
        <c:ser>
          <c:idx val="1"/>
          <c:order val="1"/>
          <c:tx>
            <c:v>Romania %</c:v>
          </c:tx>
          <c:invertIfNegative val="1"/>
          <c:cat>
            <c:numRef>
              <c:f>'Bulgaria Teacher Analysis'!$E$18:$E$23</c:f>
              <c:numCache>
                <c:formatCode>0.0%</c:formatCode>
                <c:ptCount val="6"/>
                <c:pt idx="0">
                  <c:v>0</c:v>
                </c:pt>
                <c:pt idx="1">
                  <c:v>0</c:v>
                </c:pt>
                <c:pt idx="2">
                  <c:v>0</c:v>
                </c:pt>
                <c:pt idx="3">
                  <c:v>1</c:v>
                </c:pt>
                <c:pt idx="4">
                  <c:v>2</c:v>
                </c:pt>
              </c:numCache>
            </c:numRef>
          </c:cat>
          <c:val>
            <c:numRef>
              <c:f>'Bulgaria Teacher Analysis'!$G$18:$G$23</c:f>
              <c:numCache>
                <c:formatCode>0.0%</c:formatCode>
                <c:ptCount val="6"/>
                <c:pt idx="0">
                  <c:v>0</c:v>
                </c:pt>
                <c:pt idx="1">
                  <c:v>0</c:v>
                </c:pt>
                <c:pt idx="2">
                  <c:v>0</c:v>
                </c:pt>
                <c:pt idx="3">
                  <c:v>3</c:v>
                </c:pt>
                <c:pt idx="4">
                  <c:v>2</c:v>
                </c:pt>
              </c:numCache>
            </c:numRef>
          </c:val>
          <c:extLst>
            <c:ext xmlns:c16="http://schemas.microsoft.com/office/drawing/2014/chart" uri="{C3380CC4-5D6E-409C-BE32-E72D297353CC}">
              <c16:uniqueId val="{00000001-2E06-4D5E-823E-7499C11677B2}"/>
            </c:ext>
          </c:extLst>
        </c:ser>
        <c:ser>
          <c:idx val="2"/>
          <c:order val="2"/>
          <c:tx>
            <c:v>Turkey %</c:v>
          </c:tx>
          <c:invertIfNegative val="1"/>
          <c:cat>
            <c:numRef>
              <c:f>'Bulgaria Teacher Analysis'!$E$18:$E$23</c:f>
              <c:numCache>
                <c:formatCode>0.0%</c:formatCode>
                <c:ptCount val="6"/>
                <c:pt idx="0">
                  <c:v>0</c:v>
                </c:pt>
                <c:pt idx="1">
                  <c:v>0</c:v>
                </c:pt>
                <c:pt idx="2">
                  <c:v>0</c:v>
                </c:pt>
                <c:pt idx="3">
                  <c:v>1</c:v>
                </c:pt>
                <c:pt idx="4">
                  <c:v>2</c:v>
                </c:pt>
              </c:numCache>
            </c:numRef>
          </c:cat>
          <c:val>
            <c:numRef>
              <c:f>'Bulgaria Teacher Analysis'!$H$18:$H$23</c:f>
              <c:numCache>
                <c:formatCode>0.0%</c:formatCode>
                <c:ptCount val="6"/>
                <c:pt idx="0">
                  <c:v>0</c:v>
                </c:pt>
                <c:pt idx="1">
                  <c:v>0</c:v>
                </c:pt>
                <c:pt idx="2">
                  <c:v>0</c:v>
                </c:pt>
                <c:pt idx="3">
                  <c:v>0.6</c:v>
                </c:pt>
                <c:pt idx="4">
                  <c:v>0.4</c:v>
                </c:pt>
              </c:numCache>
            </c:numRef>
          </c:val>
          <c:extLst>
            <c:ext xmlns:c16="http://schemas.microsoft.com/office/drawing/2014/chart" uri="{C3380CC4-5D6E-409C-BE32-E72D297353CC}">
              <c16:uniqueId val="{00000002-2E06-4D5E-823E-7499C11677B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Relevance of activities to project objectives – total distribution</a:t>
            </a:r>
          </a:p>
        </c:rich>
      </c:tx>
      <c:overlay val="0"/>
    </c:title>
    <c:autoTitleDeleted val="0"/>
    <c:plotArea>
      <c:layout/>
      <c:pieChart>
        <c:varyColors val="1"/>
        <c:ser>
          <c:idx val="0"/>
          <c:order val="0"/>
          <c:tx>
            <c:v>Total count</c:v>
          </c:tx>
          <c:cat>
            <c:strRef>
              <c:f>'Bulgaria Teacher Analysis'!$B$30:$B$34</c:f>
              <c:strCache>
                <c:ptCount val="5"/>
                <c:pt idx="0">
                  <c:v>Strongly disagree</c:v>
                </c:pt>
                <c:pt idx="1">
                  <c:v>Disagree</c:v>
                </c:pt>
                <c:pt idx="2">
                  <c:v>Neutral</c:v>
                </c:pt>
                <c:pt idx="3">
                  <c:v>Agree</c:v>
                </c:pt>
                <c:pt idx="4">
                  <c:v>Strongly agree</c:v>
                </c:pt>
              </c:strCache>
            </c:strRef>
          </c:cat>
          <c:val>
            <c:numRef>
              <c:f>'Bulgaria Teacher Analysis'!$C$30:$C$34</c:f>
              <c:numCache>
                <c:formatCode>General</c:formatCode>
                <c:ptCount val="5"/>
                <c:pt idx="0">
                  <c:v>0</c:v>
                </c:pt>
                <c:pt idx="1">
                  <c:v>0</c:v>
                </c:pt>
                <c:pt idx="2">
                  <c:v>0</c:v>
                </c:pt>
                <c:pt idx="3">
                  <c:v>2</c:v>
                </c:pt>
                <c:pt idx="4">
                  <c:v>6</c:v>
                </c:pt>
              </c:numCache>
            </c:numRef>
          </c:val>
          <c:extLst>
            <c:ext xmlns:c16="http://schemas.microsoft.com/office/drawing/2014/chart" uri="{C3380CC4-5D6E-409C-BE32-E72D297353CC}">
              <c16:uniqueId val="{00000000-6F41-4606-98DF-DF076452B597}"/>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Relevance of activities to project objectives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Analysis'!$E$30:$E$35</c:f>
              <c:numCache>
                <c:formatCode>0.0%</c:formatCode>
                <c:ptCount val="6"/>
                <c:pt idx="0">
                  <c:v>0</c:v>
                </c:pt>
                <c:pt idx="1">
                  <c:v>0</c:v>
                </c:pt>
                <c:pt idx="2">
                  <c:v>0</c:v>
                </c:pt>
                <c:pt idx="3">
                  <c:v>0</c:v>
                </c:pt>
                <c:pt idx="4">
                  <c:v>3</c:v>
                </c:pt>
              </c:numCache>
            </c:numRef>
          </c:cat>
          <c:val>
            <c:numRef>
              <c:f>'Bulgaria Teacher Analysis'!$F$30:$F$35</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5F7C-448B-832B-ED192FE8E65E}"/>
            </c:ext>
          </c:extLst>
        </c:ser>
        <c:ser>
          <c:idx val="1"/>
          <c:order val="1"/>
          <c:tx>
            <c:v>Romania %</c:v>
          </c:tx>
          <c:invertIfNegative val="1"/>
          <c:cat>
            <c:numRef>
              <c:f>'Bulgaria Teacher Analysis'!$E$30:$E$35</c:f>
              <c:numCache>
                <c:formatCode>0.0%</c:formatCode>
                <c:ptCount val="6"/>
                <c:pt idx="0">
                  <c:v>0</c:v>
                </c:pt>
                <c:pt idx="1">
                  <c:v>0</c:v>
                </c:pt>
                <c:pt idx="2">
                  <c:v>0</c:v>
                </c:pt>
                <c:pt idx="3">
                  <c:v>0</c:v>
                </c:pt>
                <c:pt idx="4">
                  <c:v>3</c:v>
                </c:pt>
              </c:numCache>
            </c:numRef>
          </c:cat>
          <c:val>
            <c:numRef>
              <c:f>'Bulgaria Teacher Analysis'!$G$30:$G$35</c:f>
              <c:numCache>
                <c:formatCode>0.0%</c:formatCode>
                <c:ptCount val="6"/>
                <c:pt idx="0">
                  <c:v>0</c:v>
                </c:pt>
                <c:pt idx="1">
                  <c:v>0</c:v>
                </c:pt>
                <c:pt idx="2">
                  <c:v>0</c:v>
                </c:pt>
                <c:pt idx="3">
                  <c:v>2</c:v>
                </c:pt>
                <c:pt idx="4">
                  <c:v>3</c:v>
                </c:pt>
              </c:numCache>
            </c:numRef>
          </c:val>
          <c:extLst>
            <c:ext xmlns:c16="http://schemas.microsoft.com/office/drawing/2014/chart" uri="{C3380CC4-5D6E-409C-BE32-E72D297353CC}">
              <c16:uniqueId val="{00000001-5F7C-448B-832B-ED192FE8E65E}"/>
            </c:ext>
          </c:extLst>
        </c:ser>
        <c:ser>
          <c:idx val="2"/>
          <c:order val="2"/>
          <c:tx>
            <c:v>Turkey %</c:v>
          </c:tx>
          <c:invertIfNegative val="1"/>
          <c:cat>
            <c:numRef>
              <c:f>'Bulgaria Teacher Analysis'!$E$30:$E$35</c:f>
              <c:numCache>
                <c:formatCode>0.0%</c:formatCode>
                <c:ptCount val="6"/>
                <c:pt idx="0">
                  <c:v>0</c:v>
                </c:pt>
                <c:pt idx="1">
                  <c:v>0</c:v>
                </c:pt>
                <c:pt idx="2">
                  <c:v>0</c:v>
                </c:pt>
                <c:pt idx="3">
                  <c:v>0</c:v>
                </c:pt>
                <c:pt idx="4">
                  <c:v>3</c:v>
                </c:pt>
              </c:numCache>
            </c:numRef>
          </c:cat>
          <c:val>
            <c:numRef>
              <c:f>'Bulgaria Teacher Analysis'!$H$30:$H$35</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2-5F7C-448B-832B-ED192FE8E65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cooperation between partners – total distribution</a:t>
            </a:r>
          </a:p>
        </c:rich>
      </c:tx>
      <c:overlay val="0"/>
    </c:title>
    <c:autoTitleDeleted val="0"/>
    <c:plotArea>
      <c:layout/>
      <c:pieChart>
        <c:varyColors val="1"/>
        <c:ser>
          <c:idx val="0"/>
          <c:order val="0"/>
          <c:tx>
            <c:v>Total count</c:v>
          </c:tx>
          <c:cat>
            <c:strRef>
              <c:f>'Bulgaria Teacher Analysis'!$B$42:$B$46</c:f>
              <c:strCache>
                <c:ptCount val="5"/>
                <c:pt idx="0">
                  <c:v>Very poor</c:v>
                </c:pt>
                <c:pt idx="1">
                  <c:v>Poor</c:v>
                </c:pt>
                <c:pt idx="2">
                  <c:v>Average</c:v>
                </c:pt>
                <c:pt idx="3">
                  <c:v>Good</c:v>
                </c:pt>
                <c:pt idx="4">
                  <c:v>Excellent</c:v>
                </c:pt>
              </c:strCache>
            </c:strRef>
          </c:cat>
          <c:val>
            <c:numRef>
              <c:f>'Bulgaria Teacher Analysis'!$C$42:$C$46</c:f>
              <c:numCache>
                <c:formatCode>General</c:formatCode>
                <c:ptCount val="5"/>
                <c:pt idx="0">
                  <c:v>0</c:v>
                </c:pt>
                <c:pt idx="1">
                  <c:v>0</c:v>
                </c:pt>
                <c:pt idx="2">
                  <c:v>1</c:v>
                </c:pt>
                <c:pt idx="3">
                  <c:v>2</c:v>
                </c:pt>
                <c:pt idx="4">
                  <c:v>5</c:v>
                </c:pt>
              </c:numCache>
            </c:numRef>
          </c:val>
          <c:extLst>
            <c:ext xmlns:c16="http://schemas.microsoft.com/office/drawing/2014/chart" uri="{C3380CC4-5D6E-409C-BE32-E72D297353CC}">
              <c16:uniqueId val="{00000000-40E6-42EA-A4B4-1111519B793A}"/>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cooperation between partners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Analysis'!$E$42:$E$47</c:f>
              <c:numCache>
                <c:formatCode>0.0%</c:formatCode>
                <c:ptCount val="6"/>
                <c:pt idx="0">
                  <c:v>0</c:v>
                </c:pt>
                <c:pt idx="1">
                  <c:v>0</c:v>
                </c:pt>
                <c:pt idx="2">
                  <c:v>1</c:v>
                </c:pt>
                <c:pt idx="3">
                  <c:v>0</c:v>
                </c:pt>
                <c:pt idx="4">
                  <c:v>2</c:v>
                </c:pt>
              </c:numCache>
            </c:numRef>
          </c:cat>
          <c:val>
            <c:numRef>
              <c:f>'Bulgaria Teacher Analysis'!$F$42:$F$47</c:f>
              <c:numCache>
                <c:formatCode>0.0%</c:formatCode>
                <c:ptCount val="6"/>
                <c:pt idx="0">
                  <c:v>0</c:v>
                </c:pt>
                <c:pt idx="1">
                  <c:v>0</c:v>
                </c:pt>
                <c:pt idx="2">
                  <c:v>0.33333333333333331</c:v>
                </c:pt>
                <c:pt idx="3">
                  <c:v>0</c:v>
                </c:pt>
                <c:pt idx="4">
                  <c:v>0.66666666666666663</c:v>
                </c:pt>
              </c:numCache>
            </c:numRef>
          </c:val>
          <c:extLst>
            <c:ext xmlns:c16="http://schemas.microsoft.com/office/drawing/2014/chart" uri="{C3380CC4-5D6E-409C-BE32-E72D297353CC}">
              <c16:uniqueId val="{00000000-36C0-435D-A10B-0F6C31F592C8}"/>
            </c:ext>
          </c:extLst>
        </c:ser>
        <c:ser>
          <c:idx val="1"/>
          <c:order val="1"/>
          <c:tx>
            <c:v>Romania %</c:v>
          </c:tx>
          <c:invertIfNegative val="1"/>
          <c:cat>
            <c:numRef>
              <c:f>'Bulgaria Teacher Analysis'!$E$42:$E$47</c:f>
              <c:numCache>
                <c:formatCode>0.0%</c:formatCode>
                <c:ptCount val="6"/>
                <c:pt idx="0">
                  <c:v>0</c:v>
                </c:pt>
                <c:pt idx="1">
                  <c:v>0</c:v>
                </c:pt>
                <c:pt idx="2">
                  <c:v>1</c:v>
                </c:pt>
                <c:pt idx="3">
                  <c:v>0</c:v>
                </c:pt>
                <c:pt idx="4">
                  <c:v>2</c:v>
                </c:pt>
              </c:numCache>
            </c:numRef>
          </c:cat>
          <c:val>
            <c:numRef>
              <c:f>'Bulgaria Teacher Analysis'!$G$42:$G$47</c:f>
              <c:numCache>
                <c:formatCode>0.0%</c:formatCode>
                <c:ptCount val="6"/>
                <c:pt idx="0">
                  <c:v>0</c:v>
                </c:pt>
                <c:pt idx="1">
                  <c:v>0</c:v>
                </c:pt>
                <c:pt idx="2">
                  <c:v>0</c:v>
                </c:pt>
                <c:pt idx="3">
                  <c:v>2</c:v>
                </c:pt>
                <c:pt idx="4">
                  <c:v>3</c:v>
                </c:pt>
              </c:numCache>
            </c:numRef>
          </c:val>
          <c:extLst>
            <c:ext xmlns:c16="http://schemas.microsoft.com/office/drawing/2014/chart" uri="{C3380CC4-5D6E-409C-BE32-E72D297353CC}">
              <c16:uniqueId val="{00000001-36C0-435D-A10B-0F6C31F592C8}"/>
            </c:ext>
          </c:extLst>
        </c:ser>
        <c:ser>
          <c:idx val="2"/>
          <c:order val="2"/>
          <c:tx>
            <c:v>Turkey %</c:v>
          </c:tx>
          <c:invertIfNegative val="1"/>
          <c:cat>
            <c:numRef>
              <c:f>'Bulgaria Teacher Analysis'!$E$42:$E$47</c:f>
              <c:numCache>
                <c:formatCode>0.0%</c:formatCode>
                <c:ptCount val="6"/>
                <c:pt idx="0">
                  <c:v>0</c:v>
                </c:pt>
                <c:pt idx="1">
                  <c:v>0</c:v>
                </c:pt>
                <c:pt idx="2">
                  <c:v>1</c:v>
                </c:pt>
                <c:pt idx="3">
                  <c:v>0</c:v>
                </c:pt>
                <c:pt idx="4">
                  <c:v>2</c:v>
                </c:pt>
              </c:numCache>
            </c:numRef>
          </c:cat>
          <c:val>
            <c:numRef>
              <c:f>'Bulgaria Teacher Analysis'!$H$42:$H$47</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2-36C0-435D-A10B-0F6C31F592C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Exchange of good practices – total distribution</a:t>
            </a:r>
          </a:p>
        </c:rich>
      </c:tx>
      <c:overlay val="0"/>
    </c:title>
    <c:autoTitleDeleted val="0"/>
    <c:plotArea>
      <c:layout/>
      <c:pieChart>
        <c:varyColors val="1"/>
        <c:ser>
          <c:idx val="0"/>
          <c:order val="0"/>
          <c:tx>
            <c:v>Total count</c:v>
          </c:tx>
          <c:cat>
            <c:strRef>
              <c:f>'Bulgaria Teacher Analysis'!$B$54:$B$58</c:f>
              <c:strCache>
                <c:ptCount val="5"/>
                <c:pt idx="0">
                  <c:v>Not achieved</c:v>
                </c:pt>
                <c:pt idx="1">
                  <c:v>Partly achieved</c:v>
                </c:pt>
                <c:pt idx="2">
                  <c:v>Mostly achieved</c:v>
                </c:pt>
                <c:pt idx="3">
                  <c:v>Achieved</c:v>
                </c:pt>
                <c:pt idx="4">
                  <c:v>Fully achieved</c:v>
                </c:pt>
              </c:strCache>
            </c:strRef>
          </c:cat>
          <c:val>
            <c:numRef>
              <c:f>'Bulgaria Teacher Analysis'!$C$54:$C$58</c:f>
              <c:numCache>
                <c:formatCode>General</c:formatCode>
                <c:ptCount val="5"/>
                <c:pt idx="0">
                  <c:v>0</c:v>
                </c:pt>
                <c:pt idx="1">
                  <c:v>0</c:v>
                </c:pt>
                <c:pt idx="2">
                  <c:v>1</c:v>
                </c:pt>
                <c:pt idx="3">
                  <c:v>3</c:v>
                </c:pt>
                <c:pt idx="4">
                  <c:v>4</c:v>
                </c:pt>
              </c:numCache>
            </c:numRef>
          </c:val>
          <c:extLst>
            <c:ext xmlns:c16="http://schemas.microsoft.com/office/drawing/2014/chart" uri="{C3380CC4-5D6E-409C-BE32-E72D297353CC}">
              <c16:uniqueId val="{00000000-2870-4FBB-8FE2-C0598E898563}"/>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Exchange of good practices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Analysis'!$E$54:$E$59</c:f>
              <c:numCache>
                <c:formatCode>0.0%</c:formatCode>
                <c:ptCount val="6"/>
                <c:pt idx="0">
                  <c:v>0</c:v>
                </c:pt>
                <c:pt idx="1">
                  <c:v>0</c:v>
                </c:pt>
                <c:pt idx="2">
                  <c:v>1</c:v>
                </c:pt>
                <c:pt idx="3">
                  <c:v>1</c:v>
                </c:pt>
                <c:pt idx="4">
                  <c:v>1</c:v>
                </c:pt>
              </c:numCache>
            </c:numRef>
          </c:cat>
          <c:val>
            <c:numRef>
              <c:f>'Bulgaria Teacher Analysis'!$F$54:$F$59</c:f>
              <c:numCache>
                <c:formatCode>0.0%</c:formatCode>
                <c:ptCount val="6"/>
                <c:pt idx="0">
                  <c:v>0</c:v>
                </c:pt>
                <c:pt idx="1">
                  <c:v>0</c:v>
                </c:pt>
                <c:pt idx="2">
                  <c:v>0.33333333333333331</c:v>
                </c:pt>
                <c:pt idx="3">
                  <c:v>0.33333333333333331</c:v>
                </c:pt>
                <c:pt idx="4">
                  <c:v>0.33333333333333331</c:v>
                </c:pt>
              </c:numCache>
            </c:numRef>
          </c:val>
          <c:extLst>
            <c:ext xmlns:c16="http://schemas.microsoft.com/office/drawing/2014/chart" uri="{C3380CC4-5D6E-409C-BE32-E72D297353CC}">
              <c16:uniqueId val="{00000000-36B9-48D9-A5CF-41A79EE385CA}"/>
            </c:ext>
          </c:extLst>
        </c:ser>
        <c:ser>
          <c:idx val="1"/>
          <c:order val="1"/>
          <c:tx>
            <c:v>Romania %</c:v>
          </c:tx>
          <c:invertIfNegative val="1"/>
          <c:cat>
            <c:numRef>
              <c:f>'Bulgaria Teacher Analysis'!$E$54:$E$59</c:f>
              <c:numCache>
                <c:formatCode>0.0%</c:formatCode>
                <c:ptCount val="6"/>
                <c:pt idx="0">
                  <c:v>0</c:v>
                </c:pt>
                <c:pt idx="1">
                  <c:v>0</c:v>
                </c:pt>
                <c:pt idx="2">
                  <c:v>1</c:v>
                </c:pt>
                <c:pt idx="3">
                  <c:v>1</c:v>
                </c:pt>
                <c:pt idx="4">
                  <c:v>1</c:v>
                </c:pt>
              </c:numCache>
            </c:numRef>
          </c:cat>
          <c:val>
            <c:numRef>
              <c:f>'Bulgaria Teacher Analysis'!$G$54:$G$59</c:f>
              <c:numCache>
                <c:formatCode>0.0%</c:formatCode>
                <c:ptCount val="6"/>
                <c:pt idx="0">
                  <c:v>0</c:v>
                </c:pt>
                <c:pt idx="1">
                  <c:v>0</c:v>
                </c:pt>
                <c:pt idx="2">
                  <c:v>0</c:v>
                </c:pt>
                <c:pt idx="3">
                  <c:v>2</c:v>
                </c:pt>
                <c:pt idx="4">
                  <c:v>3</c:v>
                </c:pt>
              </c:numCache>
            </c:numRef>
          </c:val>
          <c:extLst>
            <c:ext xmlns:c16="http://schemas.microsoft.com/office/drawing/2014/chart" uri="{C3380CC4-5D6E-409C-BE32-E72D297353CC}">
              <c16:uniqueId val="{00000001-36B9-48D9-A5CF-41A79EE385CA}"/>
            </c:ext>
          </c:extLst>
        </c:ser>
        <c:ser>
          <c:idx val="2"/>
          <c:order val="2"/>
          <c:tx>
            <c:v>Turkey %</c:v>
          </c:tx>
          <c:invertIfNegative val="1"/>
          <c:cat>
            <c:numRef>
              <c:f>'Bulgaria Teacher Analysis'!$E$54:$E$59</c:f>
              <c:numCache>
                <c:formatCode>0.0%</c:formatCode>
                <c:ptCount val="6"/>
                <c:pt idx="0">
                  <c:v>0</c:v>
                </c:pt>
                <c:pt idx="1">
                  <c:v>0</c:v>
                </c:pt>
                <c:pt idx="2">
                  <c:v>1</c:v>
                </c:pt>
                <c:pt idx="3">
                  <c:v>1</c:v>
                </c:pt>
                <c:pt idx="4">
                  <c:v>1</c:v>
                </c:pt>
              </c:numCache>
            </c:numRef>
          </c:cat>
          <c:val>
            <c:numRef>
              <c:f>'Bulgaria Teacher Analysis'!$H$54:$H$59</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2-36B9-48D9-A5CF-41A79EE385C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Professional learning gained – total distribution</a:t>
            </a:r>
          </a:p>
        </c:rich>
      </c:tx>
      <c:overlay val="0"/>
    </c:title>
    <c:autoTitleDeleted val="0"/>
    <c:plotArea>
      <c:layout/>
      <c:pieChart>
        <c:varyColors val="1"/>
        <c:ser>
          <c:idx val="0"/>
          <c:order val="0"/>
          <c:tx>
            <c:v>Total count</c:v>
          </c:tx>
          <c:cat>
            <c:strRef>
              <c:f>'Bulgaria Teacher Analysis'!$B$66:$B$70</c:f>
              <c:strCache>
                <c:ptCount val="5"/>
                <c:pt idx="0">
                  <c:v>Not at all</c:v>
                </c:pt>
                <c:pt idx="1">
                  <c:v>Slightly</c:v>
                </c:pt>
                <c:pt idx="2">
                  <c:v>Moderately</c:v>
                </c:pt>
                <c:pt idx="3">
                  <c:v>Considerably</c:v>
                </c:pt>
                <c:pt idx="4">
                  <c:v>Very much</c:v>
                </c:pt>
              </c:strCache>
            </c:strRef>
          </c:cat>
          <c:val>
            <c:numRef>
              <c:f>'Bulgaria Teacher Analysis'!$C$66:$C$70</c:f>
              <c:numCache>
                <c:formatCode>General</c:formatCode>
                <c:ptCount val="5"/>
                <c:pt idx="0">
                  <c:v>0</c:v>
                </c:pt>
                <c:pt idx="1">
                  <c:v>0</c:v>
                </c:pt>
                <c:pt idx="2">
                  <c:v>0</c:v>
                </c:pt>
                <c:pt idx="3">
                  <c:v>1</c:v>
                </c:pt>
                <c:pt idx="4">
                  <c:v>7</c:v>
                </c:pt>
              </c:numCache>
            </c:numRef>
          </c:val>
          <c:extLst>
            <c:ext xmlns:c16="http://schemas.microsoft.com/office/drawing/2014/chart" uri="{C3380CC4-5D6E-409C-BE32-E72D297353CC}">
              <c16:uniqueId val="{00000000-3FC7-46FD-92F4-EB1D43928993}"/>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Professional learning gained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Analysis'!$E$66:$E$71</c:f>
              <c:numCache>
                <c:formatCode>0.0%</c:formatCode>
                <c:ptCount val="6"/>
                <c:pt idx="0">
                  <c:v>0</c:v>
                </c:pt>
                <c:pt idx="1">
                  <c:v>0</c:v>
                </c:pt>
                <c:pt idx="2">
                  <c:v>0</c:v>
                </c:pt>
                <c:pt idx="3">
                  <c:v>0</c:v>
                </c:pt>
                <c:pt idx="4">
                  <c:v>3</c:v>
                </c:pt>
              </c:numCache>
            </c:numRef>
          </c:cat>
          <c:val>
            <c:numRef>
              <c:f>'Bulgaria Teacher Analysis'!$F$66:$F$71</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37DE-4806-A7B8-1EF1658FB95E}"/>
            </c:ext>
          </c:extLst>
        </c:ser>
        <c:ser>
          <c:idx val="1"/>
          <c:order val="1"/>
          <c:tx>
            <c:v>Romania %</c:v>
          </c:tx>
          <c:invertIfNegative val="1"/>
          <c:cat>
            <c:numRef>
              <c:f>'Bulgaria Teacher Analysis'!$E$66:$E$71</c:f>
              <c:numCache>
                <c:formatCode>0.0%</c:formatCode>
                <c:ptCount val="6"/>
                <c:pt idx="0">
                  <c:v>0</c:v>
                </c:pt>
                <c:pt idx="1">
                  <c:v>0</c:v>
                </c:pt>
                <c:pt idx="2">
                  <c:v>0</c:v>
                </c:pt>
                <c:pt idx="3">
                  <c:v>0</c:v>
                </c:pt>
                <c:pt idx="4">
                  <c:v>3</c:v>
                </c:pt>
              </c:numCache>
            </c:numRef>
          </c:cat>
          <c:val>
            <c:numRef>
              <c:f>'Bulgaria Teacher Analysis'!$G$66:$G$71</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37DE-4806-A7B8-1EF1658FB95E}"/>
            </c:ext>
          </c:extLst>
        </c:ser>
        <c:ser>
          <c:idx val="2"/>
          <c:order val="2"/>
          <c:tx>
            <c:v>Turkey %</c:v>
          </c:tx>
          <c:invertIfNegative val="1"/>
          <c:cat>
            <c:numRef>
              <c:f>'Bulgaria Teacher Analysis'!$E$66:$E$71</c:f>
              <c:numCache>
                <c:formatCode>0.0%</c:formatCode>
                <c:ptCount val="6"/>
                <c:pt idx="0">
                  <c:v>0</c:v>
                </c:pt>
                <c:pt idx="1">
                  <c:v>0</c:v>
                </c:pt>
                <c:pt idx="2">
                  <c:v>0</c:v>
                </c:pt>
                <c:pt idx="3">
                  <c:v>0</c:v>
                </c:pt>
                <c:pt idx="4">
                  <c:v>3</c:v>
                </c:pt>
              </c:numCache>
            </c:numRef>
          </c:cat>
          <c:val>
            <c:numRef>
              <c:f>'Bulgaria Teacher Analysis'!$H$66:$H$71</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37DE-4806-A7B8-1EF1658FB95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engagement and motivation – total distribution</a:t>
            </a:r>
          </a:p>
        </c:rich>
      </c:tx>
      <c:overlay val="0"/>
    </c:title>
    <c:autoTitleDeleted val="0"/>
    <c:plotArea>
      <c:layout/>
      <c:pieChart>
        <c:varyColors val="1"/>
        <c:ser>
          <c:idx val="0"/>
          <c:order val="0"/>
          <c:tx>
            <c:v>Total count</c:v>
          </c:tx>
          <c:cat>
            <c:strRef>
              <c:f>'Bulgaria Teacher Analysis'!$B$78:$B$82</c:f>
              <c:strCache>
                <c:ptCount val="5"/>
                <c:pt idx="0">
                  <c:v>Very low</c:v>
                </c:pt>
                <c:pt idx="1">
                  <c:v>Low</c:v>
                </c:pt>
                <c:pt idx="2">
                  <c:v>Moderate</c:v>
                </c:pt>
                <c:pt idx="3">
                  <c:v>High</c:v>
                </c:pt>
                <c:pt idx="4">
                  <c:v>Very high</c:v>
                </c:pt>
              </c:strCache>
            </c:strRef>
          </c:cat>
          <c:val>
            <c:numRef>
              <c:f>'Bulgaria Teacher Analysis'!$C$78:$C$82</c:f>
              <c:numCache>
                <c:formatCode>General</c:formatCode>
                <c:ptCount val="5"/>
                <c:pt idx="0">
                  <c:v>0</c:v>
                </c:pt>
                <c:pt idx="1">
                  <c:v>0</c:v>
                </c:pt>
                <c:pt idx="2">
                  <c:v>2</c:v>
                </c:pt>
                <c:pt idx="3">
                  <c:v>2</c:v>
                </c:pt>
                <c:pt idx="4">
                  <c:v>4</c:v>
                </c:pt>
              </c:numCache>
            </c:numRef>
          </c:val>
          <c:extLst>
            <c:ext xmlns:c16="http://schemas.microsoft.com/office/drawing/2014/chart" uri="{C3380CC4-5D6E-409C-BE32-E72D297353CC}">
              <c16:uniqueId val="{00000000-090D-4E1E-8179-D36742FA9027}"/>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engagement and motivation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Analysis'!$E$78:$E$83</c:f>
              <c:numCache>
                <c:formatCode>0.0%</c:formatCode>
                <c:ptCount val="6"/>
                <c:pt idx="0">
                  <c:v>0</c:v>
                </c:pt>
                <c:pt idx="1">
                  <c:v>0</c:v>
                </c:pt>
                <c:pt idx="2">
                  <c:v>0</c:v>
                </c:pt>
                <c:pt idx="3">
                  <c:v>1</c:v>
                </c:pt>
                <c:pt idx="4">
                  <c:v>2</c:v>
                </c:pt>
              </c:numCache>
            </c:numRef>
          </c:cat>
          <c:val>
            <c:numRef>
              <c:f>'Bulgaria Teacher Analysis'!$F$78:$F$83</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6B95-432D-9D86-F77878136487}"/>
            </c:ext>
          </c:extLst>
        </c:ser>
        <c:ser>
          <c:idx val="1"/>
          <c:order val="1"/>
          <c:tx>
            <c:v>Romania %</c:v>
          </c:tx>
          <c:invertIfNegative val="1"/>
          <c:cat>
            <c:numRef>
              <c:f>'Bulgaria Teacher Analysis'!$E$78:$E$83</c:f>
              <c:numCache>
                <c:formatCode>0.0%</c:formatCode>
                <c:ptCount val="6"/>
                <c:pt idx="0">
                  <c:v>0</c:v>
                </c:pt>
                <c:pt idx="1">
                  <c:v>0</c:v>
                </c:pt>
                <c:pt idx="2">
                  <c:v>0</c:v>
                </c:pt>
                <c:pt idx="3">
                  <c:v>1</c:v>
                </c:pt>
                <c:pt idx="4">
                  <c:v>2</c:v>
                </c:pt>
              </c:numCache>
            </c:numRef>
          </c:cat>
          <c:val>
            <c:numRef>
              <c:f>'Bulgaria Teacher Analysis'!$G$78:$G$83</c:f>
              <c:numCache>
                <c:formatCode>0.0%</c:formatCode>
                <c:ptCount val="6"/>
                <c:pt idx="0">
                  <c:v>0</c:v>
                </c:pt>
                <c:pt idx="1">
                  <c:v>0</c:v>
                </c:pt>
                <c:pt idx="2">
                  <c:v>2</c:v>
                </c:pt>
                <c:pt idx="3">
                  <c:v>1</c:v>
                </c:pt>
                <c:pt idx="4">
                  <c:v>2</c:v>
                </c:pt>
              </c:numCache>
            </c:numRef>
          </c:val>
          <c:extLst>
            <c:ext xmlns:c16="http://schemas.microsoft.com/office/drawing/2014/chart" uri="{C3380CC4-5D6E-409C-BE32-E72D297353CC}">
              <c16:uniqueId val="{00000001-6B95-432D-9D86-F77878136487}"/>
            </c:ext>
          </c:extLst>
        </c:ser>
        <c:ser>
          <c:idx val="2"/>
          <c:order val="2"/>
          <c:tx>
            <c:v>Turkey %</c:v>
          </c:tx>
          <c:invertIfNegative val="1"/>
          <c:cat>
            <c:numRef>
              <c:f>'Bulgaria Teacher Analysis'!$E$78:$E$83</c:f>
              <c:numCache>
                <c:formatCode>0.0%</c:formatCode>
                <c:ptCount val="6"/>
                <c:pt idx="0">
                  <c:v>0</c:v>
                </c:pt>
                <c:pt idx="1">
                  <c:v>0</c:v>
                </c:pt>
                <c:pt idx="2">
                  <c:v>0</c:v>
                </c:pt>
                <c:pt idx="3">
                  <c:v>1</c:v>
                </c:pt>
                <c:pt idx="4">
                  <c:v>2</c:v>
                </c:pt>
              </c:numCache>
            </c:numRef>
          </c:cat>
          <c:val>
            <c:numRef>
              <c:f>'Bulgaria Teacher Analysis'!$H$78:$H$83</c:f>
              <c:numCache>
                <c:formatCode>0.0%</c:formatCode>
                <c:ptCount val="6"/>
                <c:pt idx="0">
                  <c:v>0</c:v>
                </c:pt>
                <c:pt idx="1">
                  <c:v>0</c:v>
                </c:pt>
                <c:pt idx="2">
                  <c:v>0.4</c:v>
                </c:pt>
                <c:pt idx="3">
                  <c:v>0.2</c:v>
                </c:pt>
                <c:pt idx="4">
                  <c:v>0.4</c:v>
                </c:pt>
              </c:numCache>
            </c:numRef>
          </c:val>
          <c:extLst>
            <c:ext xmlns:c16="http://schemas.microsoft.com/office/drawing/2014/chart" uri="{C3380CC4-5D6E-409C-BE32-E72D297353CC}">
              <c16:uniqueId val="{00000002-6B95-432D-9D86-F7787813648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Inclusion and equal participation – total distribution</a:t>
            </a:r>
          </a:p>
        </c:rich>
      </c:tx>
      <c:overlay val="0"/>
    </c:title>
    <c:autoTitleDeleted val="0"/>
    <c:plotArea>
      <c:layout/>
      <c:pieChart>
        <c:varyColors val="1"/>
        <c:ser>
          <c:idx val="0"/>
          <c:order val="0"/>
          <c:tx>
            <c:v>Total count</c:v>
          </c:tx>
          <c:cat>
            <c:strRef>
              <c:f>'Bulgaria Teacher Analysis'!$B$90:$B$94</c:f>
              <c:strCache>
                <c:ptCount val="5"/>
                <c:pt idx="0">
                  <c:v>Strongly disagree</c:v>
                </c:pt>
                <c:pt idx="1">
                  <c:v>Disagree</c:v>
                </c:pt>
                <c:pt idx="2">
                  <c:v>Neutral</c:v>
                </c:pt>
                <c:pt idx="3">
                  <c:v>Agree</c:v>
                </c:pt>
                <c:pt idx="4">
                  <c:v>Strongly agree</c:v>
                </c:pt>
              </c:strCache>
            </c:strRef>
          </c:cat>
          <c:val>
            <c:numRef>
              <c:f>'Bulgaria Teacher Analysis'!$C$90:$C$94</c:f>
              <c:numCache>
                <c:formatCode>General</c:formatCode>
                <c:ptCount val="5"/>
                <c:pt idx="0">
                  <c:v>0</c:v>
                </c:pt>
                <c:pt idx="1">
                  <c:v>0</c:v>
                </c:pt>
                <c:pt idx="2">
                  <c:v>0</c:v>
                </c:pt>
                <c:pt idx="3">
                  <c:v>2</c:v>
                </c:pt>
                <c:pt idx="4">
                  <c:v>6</c:v>
                </c:pt>
              </c:numCache>
            </c:numRef>
          </c:val>
          <c:extLst>
            <c:ext xmlns:c16="http://schemas.microsoft.com/office/drawing/2014/chart" uri="{C3380CC4-5D6E-409C-BE32-E72D297353CC}">
              <c16:uniqueId val="{00000000-22A5-4182-96CD-29B1053087F3}"/>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Inclusion and equal participation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Analysis'!$E$90:$E$95</c:f>
              <c:numCache>
                <c:formatCode>0.0%</c:formatCode>
                <c:ptCount val="6"/>
                <c:pt idx="0">
                  <c:v>0</c:v>
                </c:pt>
                <c:pt idx="1">
                  <c:v>0</c:v>
                </c:pt>
                <c:pt idx="2">
                  <c:v>0</c:v>
                </c:pt>
                <c:pt idx="3">
                  <c:v>1</c:v>
                </c:pt>
                <c:pt idx="4">
                  <c:v>2</c:v>
                </c:pt>
              </c:numCache>
            </c:numRef>
          </c:cat>
          <c:val>
            <c:numRef>
              <c:f>'Bulgaria Teacher Analysis'!$F$90:$F$95</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1030-40CB-B55B-EED05A20967E}"/>
            </c:ext>
          </c:extLst>
        </c:ser>
        <c:ser>
          <c:idx val="1"/>
          <c:order val="1"/>
          <c:tx>
            <c:v>Romania %</c:v>
          </c:tx>
          <c:invertIfNegative val="1"/>
          <c:cat>
            <c:numRef>
              <c:f>'Bulgaria Teacher Analysis'!$E$90:$E$95</c:f>
              <c:numCache>
                <c:formatCode>0.0%</c:formatCode>
                <c:ptCount val="6"/>
                <c:pt idx="0">
                  <c:v>0</c:v>
                </c:pt>
                <c:pt idx="1">
                  <c:v>0</c:v>
                </c:pt>
                <c:pt idx="2">
                  <c:v>0</c:v>
                </c:pt>
                <c:pt idx="3">
                  <c:v>1</c:v>
                </c:pt>
                <c:pt idx="4">
                  <c:v>2</c:v>
                </c:pt>
              </c:numCache>
            </c:numRef>
          </c:cat>
          <c:val>
            <c:numRef>
              <c:f>'Bulgaria Teacher Analysis'!$G$90:$G$95</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1030-40CB-B55B-EED05A20967E}"/>
            </c:ext>
          </c:extLst>
        </c:ser>
        <c:ser>
          <c:idx val="2"/>
          <c:order val="2"/>
          <c:tx>
            <c:v>Turkey %</c:v>
          </c:tx>
          <c:invertIfNegative val="1"/>
          <c:cat>
            <c:numRef>
              <c:f>'Bulgaria Teacher Analysis'!$E$90:$E$95</c:f>
              <c:numCache>
                <c:formatCode>0.0%</c:formatCode>
                <c:ptCount val="6"/>
                <c:pt idx="0">
                  <c:v>0</c:v>
                </c:pt>
                <c:pt idx="1">
                  <c:v>0</c:v>
                </c:pt>
                <c:pt idx="2">
                  <c:v>0</c:v>
                </c:pt>
                <c:pt idx="3">
                  <c:v>1</c:v>
                </c:pt>
                <c:pt idx="4">
                  <c:v>2</c:v>
                </c:pt>
              </c:numCache>
            </c:numRef>
          </c:cat>
          <c:val>
            <c:numRef>
              <c:f>'Bulgaria Teacher Analysis'!$H$90:$H$95</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1030-40CB-B55B-EED05A20967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Intercultural impact – total distribution</a:t>
            </a:r>
          </a:p>
        </c:rich>
      </c:tx>
      <c:overlay val="0"/>
    </c:title>
    <c:autoTitleDeleted val="0"/>
    <c:plotArea>
      <c:layout/>
      <c:pieChart>
        <c:varyColors val="1"/>
        <c:ser>
          <c:idx val="0"/>
          <c:order val="0"/>
          <c:tx>
            <c:v>Total count</c:v>
          </c:tx>
          <c:cat>
            <c:strRef>
              <c:f>'Bulgaria Teacher Analysis'!$B$102:$B$106</c:f>
              <c:strCache>
                <c:ptCount val="5"/>
                <c:pt idx="0">
                  <c:v>Not at all</c:v>
                </c:pt>
                <c:pt idx="1">
                  <c:v>Slightly</c:v>
                </c:pt>
                <c:pt idx="2">
                  <c:v>Moderately</c:v>
                </c:pt>
                <c:pt idx="3">
                  <c:v>Considerably</c:v>
                </c:pt>
                <c:pt idx="4">
                  <c:v>Very much</c:v>
                </c:pt>
              </c:strCache>
            </c:strRef>
          </c:cat>
          <c:val>
            <c:numRef>
              <c:f>'Bulgaria Teacher Analysis'!$C$102:$C$106</c:f>
              <c:numCache>
                <c:formatCode>General</c:formatCode>
                <c:ptCount val="5"/>
                <c:pt idx="0">
                  <c:v>0</c:v>
                </c:pt>
                <c:pt idx="1">
                  <c:v>0</c:v>
                </c:pt>
                <c:pt idx="2">
                  <c:v>2</c:v>
                </c:pt>
                <c:pt idx="3">
                  <c:v>1</c:v>
                </c:pt>
                <c:pt idx="4">
                  <c:v>5</c:v>
                </c:pt>
              </c:numCache>
            </c:numRef>
          </c:val>
          <c:extLst>
            <c:ext xmlns:c16="http://schemas.microsoft.com/office/drawing/2014/chart" uri="{C3380CC4-5D6E-409C-BE32-E72D297353CC}">
              <c16:uniqueId val="{00000000-E4FA-4380-9238-A11364D61561}"/>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Intercultural impact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Analysis'!$E$102:$E$107</c:f>
              <c:numCache>
                <c:formatCode>0.0%</c:formatCode>
                <c:ptCount val="6"/>
                <c:pt idx="0">
                  <c:v>0</c:v>
                </c:pt>
                <c:pt idx="1">
                  <c:v>0</c:v>
                </c:pt>
                <c:pt idx="2">
                  <c:v>0</c:v>
                </c:pt>
                <c:pt idx="3">
                  <c:v>0</c:v>
                </c:pt>
                <c:pt idx="4">
                  <c:v>3</c:v>
                </c:pt>
              </c:numCache>
            </c:numRef>
          </c:cat>
          <c:val>
            <c:numRef>
              <c:f>'Bulgaria Teacher Analysis'!$F$102:$F$107</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3111-4A6C-859D-FAAEC4618008}"/>
            </c:ext>
          </c:extLst>
        </c:ser>
        <c:ser>
          <c:idx val="1"/>
          <c:order val="1"/>
          <c:tx>
            <c:v>Romania %</c:v>
          </c:tx>
          <c:invertIfNegative val="1"/>
          <c:cat>
            <c:numRef>
              <c:f>'Bulgaria Teacher Analysis'!$E$102:$E$107</c:f>
              <c:numCache>
                <c:formatCode>0.0%</c:formatCode>
                <c:ptCount val="6"/>
                <c:pt idx="0">
                  <c:v>0</c:v>
                </c:pt>
                <c:pt idx="1">
                  <c:v>0</c:v>
                </c:pt>
                <c:pt idx="2">
                  <c:v>0</c:v>
                </c:pt>
                <c:pt idx="3">
                  <c:v>0</c:v>
                </c:pt>
                <c:pt idx="4">
                  <c:v>3</c:v>
                </c:pt>
              </c:numCache>
            </c:numRef>
          </c:cat>
          <c:val>
            <c:numRef>
              <c:f>'Bulgaria Teacher Analysis'!$G$102:$G$107</c:f>
              <c:numCache>
                <c:formatCode>0.0%</c:formatCode>
                <c:ptCount val="6"/>
                <c:pt idx="0">
                  <c:v>0</c:v>
                </c:pt>
                <c:pt idx="1">
                  <c:v>0</c:v>
                </c:pt>
                <c:pt idx="2">
                  <c:v>2</c:v>
                </c:pt>
                <c:pt idx="3">
                  <c:v>1</c:v>
                </c:pt>
                <c:pt idx="4">
                  <c:v>2</c:v>
                </c:pt>
              </c:numCache>
            </c:numRef>
          </c:val>
          <c:extLst>
            <c:ext xmlns:c16="http://schemas.microsoft.com/office/drawing/2014/chart" uri="{C3380CC4-5D6E-409C-BE32-E72D297353CC}">
              <c16:uniqueId val="{00000001-3111-4A6C-859D-FAAEC4618008}"/>
            </c:ext>
          </c:extLst>
        </c:ser>
        <c:ser>
          <c:idx val="2"/>
          <c:order val="2"/>
          <c:tx>
            <c:v>Turkey %</c:v>
          </c:tx>
          <c:invertIfNegative val="1"/>
          <c:cat>
            <c:numRef>
              <c:f>'Bulgaria Teacher Analysis'!$E$102:$E$107</c:f>
              <c:numCache>
                <c:formatCode>0.0%</c:formatCode>
                <c:ptCount val="6"/>
                <c:pt idx="0">
                  <c:v>0</c:v>
                </c:pt>
                <c:pt idx="1">
                  <c:v>0</c:v>
                </c:pt>
                <c:pt idx="2">
                  <c:v>0</c:v>
                </c:pt>
                <c:pt idx="3">
                  <c:v>0</c:v>
                </c:pt>
                <c:pt idx="4">
                  <c:v>3</c:v>
                </c:pt>
              </c:numCache>
            </c:numRef>
          </c:cat>
          <c:val>
            <c:numRef>
              <c:f>'Bulgaria Teacher Analysis'!$H$102:$H$107</c:f>
              <c:numCache>
                <c:formatCode>0.0%</c:formatCode>
                <c:ptCount val="6"/>
                <c:pt idx="0">
                  <c:v>0</c:v>
                </c:pt>
                <c:pt idx="1">
                  <c:v>0</c:v>
                </c:pt>
                <c:pt idx="2">
                  <c:v>0.4</c:v>
                </c:pt>
                <c:pt idx="3">
                  <c:v>0.2</c:v>
                </c:pt>
                <c:pt idx="4">
                  <c:v>0.4</c:v>
                </c:pt>
              </c:numCache>
            </c:numRef>
          </c:val>
          <c:extLst>
            <c:ext xmlns:c16="http://schemas.microsoft.com/office/drawing/2014/chart" uri="{C3380CC4-5D6E-409C-BE32-E72D297353CC}">
              <c16:uniqueId val="{00000002-3111-4A6C-859D-FAAEC461800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Usefulness of reflection and evaluation – total distribution</a:t>
            </a:r>
          </a:p>
        </c:rich>
      </c:tx>
      <c:overlay val="0"/>
    </c:title>
    <c:autoTitleDeleted val="0"/>
    <c:plotArea>
      <c:layout/>
      <c:pieChart>
        <c:varyColors val="1"/>
        <c:ser>
          <c:idx val="0"/>
          <c:order val="0"/>
          <c:tx>
            <c:v>Total count</c:v>
          </c:tx>
          <c:cat>
            <c:strRef>
              <c:f>'Bulgaria Teacher Analysis'!$B$114:$B$118</c:f>
              <c:strCache>
                <c:ptCount val="5"/>
                <c:pt idx="0">
                  <c:v>Not useful</c:v>
                </c:pt>
                <c:pt idx="1">
                  <c:v>Slightly useful</c:v>
                </c:pt>
                <c:pt idx="2">
                  <c:v>Moderately useful</c:v>
                </c:pt>
                <c:pt idx="3">
                  <c:v>Useful</c:v>
                </c:pt>
                <c:pt idx="4">
                  <c:v>Very useful</c:v>
                </c:pt>
              </c:strCache>
            </c:strRef>
          </c:cat>
          <c:val>
            <c:numRef>
              <c:f>'Bulgaria Teacher Analysis'!$C$114:$C$118</c:f>
              <c:numCache>
                <c:formatCode>General</c:formatCode>
                <c:ptCount val="5"/>
                <c:pt idx="0">
                  <c:v>0</c:v>
                </c:pt>
                <c:pt idx="1">
                  <c:v>0</c:v>
                </c:pt>
                <c:pt idx="2">
                  <c:v>1</c:v>
                </c:pt>
                <c:pt idx="3">
                  <c:v>3</c:v>
                </c:pt>
                <c:pt idx="4">
                  <c:v>4</c:v>
                </c:pt>
              </c:numCache>
            </c:numRef>
          </c:val>
          <c:extLst>
            <c:ext xmlns:c16="http://schemas.microsoft.com/office/drawing/2014/chart" uri="{C3380CC4-5D6E-409C-BE32-E72D297353CC}">
              <c16:uniqueId val="{00000000-59D8-4B78-BD83-74934D0ED5BE}"/>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Usefulness of reflection and evaluation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Analysis'!$E$114:$E$119</c:f>
              <c:numCache>
                <c:formatCode>0.0%</c:formatCode>
                <c:ptCount val="6"/>
                <c:pt idx="0">
                  <c:v>0</c:v>
                </c:pt>
                <c:pt idx="1">
                  <c:v>0</c:v>
                </c:pt>
                <c:pt idx="2">
                  <c:v>0</c:v>
                </c:pt>
                <c:pt idx="3">
                  <c:v>1</c:v>
                </c:pt>
                <c:pt idx="4">
                  <c:v>2</c:v>
                </c:pt>
              </c:numCache>
            </c:numRef>
          </c:cat>
          <c:val>
            <c:numRef>
              <c:f>'Bulgaria Teacher Analysis'!$F$114:$F$119</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9198-44B8-B5E7-01AEB979150E}"/>
            </c:ext>
          </c:extLst>
        </c:ser>
        <c:ser>
          <c:idx val="1"/>
          <c:order val="1"/>
          <c:tx>
            <c:v>Romania %</c:v>
          </c:tx>
          <c:invertIfNegative val="1"/>
          <c:cat>
            <c:numRef>
              <c:f>'Bulgaria Teacher Analysis'!$E$114:$E$119</c:f>
              <c:numCache>
                <c:formatCode>0.0%</c:formatCode>
                <c:ptCount val="6"/>
                <c:pt idx="0">
                  <c:v>0</c:v>
                </c:pt>
                <c:pt idx="1">
                  <c:v>0</c:v>
                </c:pt>
                <c:pt idx="2">
                  <c:v>0</c:v>
                </c:pt>
                <c:pt idx="3">
                  <c:v>1</c:v>
                </c:pt>
                <c:pt idx="4">
                  <c:v>2</c:v>
                </c:pt>
              </c:numCache>
            </c:numRef>
          </c:cat>
          <c:val>
            <c:numRef>
              <c:f>'Bulgaria Teacher Analysis'!$G$114:$G$119</c:f>
              <c:numCache>
                <c:formatCode>0.0%</c:formatCode>
                <c:ptCount val="6"/>
                <c:pt idx="0">
                  <c:v>0</c:v>
                </c:pt>
                <c:pt idx="1">
                  <c:v>0</c:v>
                </c:pt>
                <c:pt idx="2">
                  <c:v>1</c:v>
                </c:pt>
                <c:pt idx="3">
                  <c:v>2</c:v>
                </c:pt>
                <c:pt idx="4">
                  <c:v>2</c:v>
                </c:pt>
              </c:numCache>
            </c:numRef>
          </c:val>
          <c:extLst>
            <c:ext xmlns:c16="http://schemas.microsoft.com/office/drawing/2014/chart" uri="{C3380CC4-5D6E-409C-BE32-E72D297353CC}">
              <c16:uniqueId val="{00000001-9198-44B8-B5E7-01AEB979150E}"/>
            </c:ext>
          </c:extLst>
        </c:ser>
        <c:ser>
          <c:idx val="2"/>
          <c:order val="2"/>
          <c:tx>
            <c:v>Turkey %</c:v>
          </c:tx>
          <c:invertIfNegative val="1"/>
          <c:cat>
            <c:numRef>
              <c:f>'Bulgaria Teacher Analysis'!$E$114:$E$119</c:f>
              <c:numCache>
                <c:formatCode>0.0%</c:formatCode>
                <c:ptCount val="6"/>
                <c:pt idx="0">
                  <c:v>0</c:v>
                </c:pt>
                <c:pt idx="1">
                  <c:v>0</c:v>
                </c:pt>
                <c:pt idx="2">
                  <c:v>0</c:v>
                </c:pt>
                <c:pt idx="3">
                  <c:v>1</c:v>
                </c:pt>
                <c:pt idx="4">
                  <c:v>2</c:v>
                </c:pt>
              </c:numCache>
            </c:numRef>
          </c:cat>
          <c:val>
            <c:numRef>
              <c:f>'Bulgaria Teacher Analysis'!$H$114:$H$119</c:f>
              <c:numCache>
                <c:formatCode>0.0%</c:formatCode>
                <c:ptCount val="6"/>
                <c:pt idx="0">
                  <c:v>0</c:v>
                </c:pt>
                <c:pt idx="1">
                  <c:v>0</c:v>
                </c:pt>
                <c:pt idx="2">
                  <c:v>0.2</c:v>
                </c:pt>
                <c:pt idx="3">
                  <c:v>0.4</c:v>
                </c:pt>
                <c:pt idx="4">
                  <c:v>0.4</c:v>
                </c:pt>
              </c:numCache>
            </c:numRef>
          </c:val>
          <c:extLst>
            <c:ext xmlns:c16="http://schemas.microsoft.com/office/drawing/2014/chart" uri="{C3380CC4-5D6E-409C-BE32-E72D297353CC}">
              <c16:uniqueId val="{00000002-9198-44B8-B5E7-01AEB979150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Achievement of planned outcomes – total distribution</a:t>
            </a:r>
          </a:p>
        </c:rich>
      </c:tx>
      <c:overlay val="0"/>
    </c:title>
    <c:autoTitleDeleted val="0"/>
    <c:plotArea>
      <c:layout/>
      <c:pieChart>
        <c:varyColors val="1"/>
        <c:ser>
          <c:idx val="0"/>
          <c:order val="0"/>
          <c:tx>
            <c:v>Total count</c:v>
          </c:tx>
          <c:cat>
            <c:strRef>
              <c:f>'Bulgaria Teacher Analysis'!$B$126:$B$130</c:f>
              <c:strCache>
                <c:ptCount val="5"/>
                <c:pt idx="0">
                  <c:v>Not achieved</c:v>
                </c:pt>
                <c:pt idx="1">
                  <c:v>Partly achieved</c:v>
                </c:pt>
                <c:pt idx="2">
                  <c:v>Mostly achieved</c:v>
                </c:pt>
                <c:pt idx="3">
                  <c:v>Achieved</c:v>
                </c:pt>
                <c:pt idx="4">
                  <c:v>Fully achieved</c:v>
                </c:pt>
              </c:strCache>
            </c:strRef>
          </c:cat>
          <c:val>
            <c:numRef>
              <c:f>'Bulgaria Teacher Analysis'!$C$126:$C$130</c:f>
              <c:numCache>
                <c:formatCode>General</c:formatCode>
                <c:ptCount val="5"/>
                <c:pt idx="0">
                  <c:v>0</c:v>
                </c:pt>
                <c:pt idx="1">
                  <c:v>0</c:v>
                </c:pt>
                <c:pt idx="2">
                  <c:v>1</c:v>
                </c:pt>
                <c:pt idx="3">
                  <c:v>1</c:v>
                </c:pt>
                <c:pt idx="4">
                  <c:v>6</c:v>
                </c:pt>
              </c:numCache>
            </c:numRef>
          </c:val>
          <c:extLst>
            <c:ext xmlns:c16="http://schemas.microsoft.com/office/drawing/2014/chart" uri="{C3380CC4-5D6E-409C-BE32-E72D297353CC}">
              <c16:uniqueId val="{00000000-820F-470A-9324-EEA489794F8E}"/>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Achievement of planned outcomes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Analysis'!$E$126:$E$131</c:f>
              <c:numCache>
                <c:formatCode>0.0%</c:formatCode>
                <c:ptCount val="6"/>
                <c:pt idx="0">
                  <c:v>0</c:v>
                </c:pt>
                <c:pt idx="1">
                  <c:v>0</c:v>
                </c:pt>
                <c:pt idx="2">
                  <c:v>0</c:v>
                </c:pt>
                <c:pt idx="3">
                  <c:v>1</c:v>
                </c:pt>
                <c:pt idx="4">
                  <c:v>2</c:v>
                </c:pt>
              </c:numCache>
            </c:numRef>
          </c:cat>
          <c:val>
            <c:numRef>
              <c:f>'Bulgaria Teacher Analysis'!$F$126:$F$131</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6740-4890-AC44-121F3315F9CC}"/>
            </c:ext>
          </c:extLst>
        </c:ser>
        <c:ser>
          <c:idx val="1"/>
          <c:order val="1"/>
          <c:tx>
            <c:v>Romania %</c:v>
          </c:tx>
          <c:invertIfNegative val="1"/>
          <c:cat>
            <c:numRef>
              <c:f>'Bulgaria Teacher Analysis'!$E$126:$E$131</c:f>
              <c:numCache>
                <c:formatCode>0.0%</c:formatCode>
                <c:ptCount val="6"/>
                <c:pt idx="0">
                  <c:v>0</c:v>
                </c:pt>
                <c:pt idx="1">
                  <c:v>0</c:v>
                </c:pt>
                <c:pt idx="2">
                  <c:v>0</c:v>
                </c:pt>
                <c:pt idx="3">
                  <c:v>1</c:v>
                </c:pt>
                <c:pt idx="4">
                  <c:v>2</c:v>
                </c:pt>
              </c:numCache>
            </c:numRef>
          </c:cat>
          <c:val>
            <c:numRef>
              <c:f>'Bulgaria Teacher Analysis'!$G$126:$G$131</c:f>
              <c:numCache>
                <c:formatCode>0.0%</c:formatCode>
                <c:ptCount val="6"/>
                <c:pt idx="0">
                  <c:v>0</c:v>
                </c:pt>
                <c:pt idx="1">
                  <c:v>0</c:v>
                </c:pt>
                <c:pt idx="2">
                  <c:v>1</c:v>
                </c:pt>
                <c:pt idx="3">
                  <c:v>0</c:v>
                </c:pt>
                <c:pt idx="4">
                  <c:v>4</c:v>
                </c:pt>
              </c:numCache>
            </c:numRef>
          </c:val>
          <c:extLst>
            <c:ext xmlns:c16="http://schemas.microsoft.com/office/drawing/2014/chart" uri="{C3380CC4-5D6E-409C-BE32-E72D297353CC}">
              <c16:uniqueId val="{00000001-6740-4890-AC44-121F3315F9CC}"/>
            </c:ext>
          </c:extLst>
        </c:ser>
        <c:ser>
          <c:idx val="2"/>
          <c:order val="2"/>
          <c:tx>
            <c:v>Turkey %</c:v>
          </c:tx>
          <c:invertIfNegative val="1"/>
          <c:cat>
            <c:numRef>
              <c:f>'Bulgaria Teacher Analysis'!$E$126:$E$131</c:f>
              <c:numCache>
                <c:formatCode>0.0%</c:formatCode>
                <c:ptCount val="6"/>
                <c:pt idx="0">
                  <c:v>0</c:v>
                </c:pt>
                <c:pt idx="1">
                  <c:v>0</c:v>
                </c:pt>
                <c:pt idx="2">
                  <c:v>0</c:v>
                </c:pt>
                <c:pt idx="3">
                  <c:v>1</c:v>
                </c:pt>
                <c:pt idx="4">
                  <c:v>2</c:v>
                </c:pt>
              </c:numCache>
            </c:numRef>
          </c:cat>
          <c:val>
            <c:numRef>
              <c:f>'Bulgaria Teacher Analysis'!$H$126:$H$131</c:f>
              <c:numCache>
                <c:formatCode>0.0%</c:formatCode>
                <c:ptCount val="6"/>
                <c:pt idx="0">
                  <c:v>0</c:v>
                </c:pt>
                <c:pt idx="1">
                  <c:v>0</c:v>
                </c:pt>
                <c:pt idx="2">
                  <c:v>0.2</c:v>
                </c:pt>
                <c:pt idx="3">
                  <c:v>0</c:v>
                </c:pt>
                <c:pt idx="4">
                  <c:v>0.8</c:v>
                </c:pt>
              </c:numCache>
            </c:numRef>
          </c:val>
          <c:extLst>
            <c:ext xmlns:c16="http://schemas.microsoft.com/office/drawing/2014/chart" uri="{C3380CC4-5D6E-409C-BE32-E72D297353CC}">
              <c16:uniqueId val="{00000002-6740-4890-AC44-121F3315F9C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Would recommend similar cooperation – total distribution</a:t>
            </a:r>
          </a:p>
        </c:rich>
      </c:tx>
      <c:overlay val="0"/>
    </c:title>
    <c:autoTitleDeleted val="0"/>
    <c:plotArea>
      <c:layout/>
      <c:pieChart>
        <c:varyColors val="1"/>
        <c:ser>
          <c:idx val="0"/>
          <c:order val="0"/>
          <c:tx>
            <c:v>Total count</c:v>
          </c:tx>
          <c:cat>
            <c:strRef>
              <c:f>'Bulgaria Teacher Analysis'!$B$138:$B$142</c:f>
              <c:strCache>
                <c:ptCount val="5"/>
                <c:pt idx="0">
                  <c:v>Definitely not</c:v>
                </c:pt>
                <c:pt idx="1">
                  <c:v>Probably not</c:v>
                </c:pt>
                <c:pt idx="2">
                  <c:v>Not sure</c:v>
                </c:pt>
                <c:pt idx="3">
                  <c:v>Probably yes</c:v>
                </c:pt>
                <c:pt idx="4">
                  <c:v>Definitely yes</c:v>
                </c:pt>
              </c:strCache>
            </c:strRef>
          </c:cat>
          <c:val>
            <c:numRef>
              <c:f>'Bulgaria Teacher Analysis'!$C$138:$C$142</c:f>
              <c:numCache>
                <c:formatCode>General</c:formatCode>
                <c:ptCount val="5"/>
                <c:pt idx="0">
                  <c:v>0</c:v>
                </c:pt>
                <c:pt idx="1">
                  <c:v>0</c:v>
                </c:pt>
                <c:pt idx="2">
                  <c:v>0</c:v>
                </c:pt>
                <c:pt idx="3">
                  <c:v>2</c:v>
                </c:pt>
                <c:pt idx="4">
                  <c:v>6</c:v>
                </c:pt>
              </c:numCache>
            </c:numRef>
          </c:val>
          <c:extLst>
            <c:ext xmlns:c16="http://schemas.microsoft.com/office/drawing/2014/chart" uri="{C3380CC4-5D6E-409C-BE32-E72D297353CC}">
              <c16:uniqueId val="{00000000-933D-4B51-9737-BC574FE5AB7E}"/>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Would recommend similar cooperation – country comparison</a:t>
            </a:r>
          </a:p>
        </c:rich>
      </c:tx>
      <c:overlay val="0"/>
    </c:title>
    <c:autoTitleDeleted val="0"/>
    <c:plotArea>
      <c:layout/>
      <c:barChart>
        <c:barDir val="col"/>
        <c:grouping val="clustered"/>
        <c:varyColors val="0"/>
        <c:ser>
          <c:idx val="0"/>
          <c:order val="0"/>
          <c:tx>
            <c:v>Turkey count</c:v>
          </c:tx>
          <c:invertIfNegative val="1"/>
          <c:cat>
            <c:numRef>
              <c:f>'Bulgaria Teacher Analysis'!$E$138:$E$143</c:f>
              <c:numCache>
                <c:formatCode>0.0%</c:formatCode>
                <c:ptCount val="6"/>
                <c:pt idx="0">
                  <c:v>0</c:v>
                </c:pt>
                <c:pt idx="1">
                  <c:v>0</c:v>
                </c:pt>
                <c:pt idx="2">
                  <c:v>0</c:v>
                </c:pt>
                <c:pt idx="3">
                  <c:v>2</c:v>
                </c:pt>
                <c:pt idx="4">
                  <c:v>1</c:v>
                </c:pt>
              </c:numCache>
            </c:numRef>
          </c:cat>
          <c:val>
            <c:numRef>
              <c:f>'Bulgaria Teacher Analysis'!$F$138:$F$143</c:f>
              <c:numCache>
                <c:formatCode>0.0%</c:formatCode>
                <c:ptCount val="6"/>
                <c:pt idx="0">
                  <c:v>0</c:v>
                </c:pt>
                <c:pt idx="1">
                  <c:v>0</c:v>
                </c:pt>
                <c:pt idx="2">
                  <c:v>0</c:v>
                </c:pt>
                <c:pt idx="3">
                  <c:v>0.66666666666666663</c:v>
                </c:pt>
                <c:pt idx="4">
                  <c:v>0.33333333333333331</c:v>
                </c:pt>
              </c:numCache>
            </c:numRef>
          </c:val>
          <c:extLst>
            <c:ext xmlns:c16="http://schemas.microsoft.com/office/drawing/2014/chart" uri="{C3380CC4-5D6E-409C-BE32-E72D297353CC}">
              <c16:uniqueId val="{00000000-F895-4BE3-923B-4382753A47AE}"/>
            </c:ext>
          </c:extLst>
        </c:ser>
        <c:ser>
          <c:idx val="1"/>
          <c:order val="1"/>
          <c:tx>
            <c:v>Romania %</c:v>
          </c:tx>
          <c:invertIfNegative val="1"/>
          <c:cat>
            <c:numRef>
              <c:f>'Bulgaria Teacher Analysis'!$E$138:$E$143</c:f>
              <c:numCache>
                <c:formatCode>0.0%</c:formatCode>
                <c:ptCount val="6"/>
                <c:pt idx="0">
                  <c:v>0</c:v>
                </c:pt>
                <c:pt idx="1">
                  <c:v>0</c:v>
                </c:pt>
                <c:pt idx="2">
                  <c:v>0</c:v>
                </c:pt>
                <c:pt idx="3">
                  <c:v>2</c:v>
                </c:pt>
                <c:pt idx="4">
                  <c:v>1</c:v>
                </c:pt>
              </c:numCache>
            </c:numRef>
          </c:cat>
          <c:val>
            <c:numRef>
              <c:f>'Bulgaria Teacher Analysis'!$G$138:$G$143</c:f>
              <c:numCache>
                <c:formatCode>0.0%</c:formatCode>
                <c:ptCount val="6"/>
                <c:pt idx="0">
                  <c:v>0</c:v>
                </c:pt>
                <c:pt idx="1">
                  <c:v>0</c:v>
                </c:pt>
                <c:pt idx="2">
                  <c:v>0</c:v>
                </c:pt>
                <c:pt idx="3">
                  <c:v>0</c:v>
                </c:pt>
                <c:pt idx="4">
                  <c:v>5</c:v>
                </c:pt>
              </c:numCache>
            </c:numRef>
          </c:val>
          <c:extLst>
            <c:ext xmlns:c16="http://schemas.microsoft.com/office/drawing/2014/chart" uri="{C3380CC4-5D6E-409C-BE32-E72D297353CC}">
              <c16:uniqueId val="{00000001-F895-4BE3-923B-4382753A47AE}"/>
            </c:ext>
          </c:extLst>
        </c:ser>
        <c:ser>
          <c:idx val="2"/>
          <c:order val="2"/>
          <c:tx>
            <c:v>Turkey %</c:v>
          </c:tx>
          <c:invertIfNegative val="1"/>
          <c:cat>
            <c:numRef>
              <c:f>'Bulgaria Teacher Analysis'!$E$138:$E$143</c:f>
              <c:numCache>
                <c:formatCode>0.0%</c:formatCode>
                <c:ptCount val="6"/>
                <c:pt idx="0">
                  <c:v>0</c:v>
                </c:pt>
                <c:pt idx="1">
                  <c:v>0</c:v>
                </c:pt>
                <c:pt idx="2">
                  <c:v>0</c:v>
                </c:pt>
                <c:pt idx="3">
                  <c:v>2</c:v>
                </c:pt>
                <c:pt idx="4">
                  <c:v>1</c:v>
                </c:pt>
              </c:numCache>
            </c:numRef>
          </c:cat>
          <c:val>
            <c:numRef>
              <c:f>'Bulgaria Teacher Analysis'!$H$138:$H$143</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F895-4BE3-923B-4382753A47A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Participants by country and group</a:t>
            </a:r>
          </a:p>
        </c:rich>
      </c:tx>
      <c:overlay val="0"/>
    </c:title>
    <c:autoTitleDeleted val="0"/>
    <c:plotArea>
      <c:layout/>
      <c:pieChart>
        <c:varyColors val="1"/>
        <c:ser>
          <c:idx val="0"/>
          <c:order val="0"/>
          <c:tx>
            <c:v>Number</c:v>
          </c:tx>
          <c:cat>
            <c:strRef>
              <c:f>'Bulgaria Dashboard'!$B$12:$B$15</c:f>
              <c:strCache>
                <c:ptCount val="4"/>
                <c:pt idx="0">
                  <c:v>Romania</c:v>
                </c:pt>
                <c:pt idx="1">
                  <c:v>Turkey</c:v>
                </c:pt>
                <c:pt idx="2">
                  <c:v>Romania</c:v>
                </c:pt>
                <c:pt idx="3">
                  <c:v>Turkey</c:v>
                </c:pt>
              </c:strCache>
            </c:strRef>
          </c:cat>
          <c:val>
            <c:numRef>
              <c:f>'Bulgaria Dashboard'!$C$12:$C$15</c:f>
              <c:numCache>
                <c:formatCode>General</c:formatCode>
                <c:ptCount val="4"/>
                <c:pt idx="0">
                  <c:v>12</c:v>
                </c:pt>
                <c:pt idx="1">
                  <c:v>10</c:v>
                </c:pt>
                <c:pt idx="2">
                  <c:v>3</c:v>
                </c:pt>
                <c:pt idx="3">
                  <c:v>5</c:v>
                </c:pt>
              </c:numCache>
            </c:numRef>
          </c:val>
          <c:extLst>
            <c:ext xmlns:c16="http://schemas.microsoft.com/office/drawing/2014/chart" uri="{C3380CC4-5D6E-409C-BE32-E72D297353CC}">
              <c16:uniqueId val="{00000000-4BDD-436A-B4D3-18CDD62DC5A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and teacher positive ratings</a:t>
            </a:r>
          </a:p>
        </c:rich>
      </c:tx>
      <c:overlay val="0"/>
    </c:title>
    <c:autoTitleDeleted val="0"/>
    <c:plotArea>
      <c:layout/>
      <c:lineChart>
        <c:grouping val="standard"/>
        <c:varyColors val="1"/>
        <c:ser>
          <c:idx val="0"/>
          <c:order val="0"/>
          <c:tx>
            <c:v>Students</c:v>
          </c:tx>
          <c:cat>
            <c:strRef>
              <c:f>'Bulgaria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'Bulgaria Dashboard'!$B$4:$B$8</c:f>
              <c:numCache>
                <c:formatCode>0.0%</c:formatCode>
                <c:ptCount val="5"/>
                <c:pt idx="0">
                  <c:v>0.86363636363636365</c:v>
                </c:pt>
                <c:pt idx="1">
                  <c:v>0.95454545454545459</c:v>
                </c:pt>
                <c:pt idx="2">
                  <c:v>0.86363636363636365</c:v>
                </c:pt>
                <c:pt idx="3">
                  <c:v>0.86363636363636365</c:v>
                </c:pt>
                <c:pt idx="4">
                  <c:v>0.86363636363636365</c:v>
                </c:pt>
              </c:numCache>
            </c:numRef>
          </c:val>
          <c:smooth val="0"/>
          <c:extLst>
            <c:ext xmlns:c16="http://schemas.microsoft.com/office/drawing/2014/chart" uri="{C3380CC4-5D6E-409C-BE32-E72D297353CC}">
              <c16:uniqueId val="{00000000-CA88-419D-A4FC-296F23B58801}"/>
            </c:ext>
          </c:extLst>
        </c:ser>
        <c:ser>
          <c:idx val="1"/>
          <c:order val="1"/>
          <c:tx>
            <c:v>Teachers</c:v>
          </c:tx>
          <c:cat>
            <c:strRef>
              <c:f>'Bulgaria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'Bulgaria Dashboard'!$C$4:$C$8</c:f>
              <c:numCache>
                <c:formatCode>0.0%</c:formatCode>
                <c:ptCount val="5"/>
                <c:pt idx="0">
                  <c:v>1</c:v>
                </c:pt>
                <c:pt idx="1">
                  <c:v>1</c:v>
                </c:pt>
                <c:pt idx="2">
                  <c:v>0.875</c:v>
                </c:pt>
                <c:pt idx="3">
                  <c:v>1</c:v>
                </c:pt>
                <c:pt idx="4">
                  <c:v>1</c:v>
                </c:pt>
              </c:numCache>
            </c:numRef>
          </c:val>
          <c:smooth val="0"/>
          <c:extLst>
            <c:ext xmlns:c16="http://schemas.microsoft.com/office/drawing/2014/chart" uri="{C3380CC4-5D6E-409C-BE32-E72D297353CC}">
              <c16:uniqueId val="{00000001-CA88-419D-A4FC-296F23B58801}"/>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total distribution</a:t>
            </a:r>
          </a:p>
        </c:rich>
      </c:tx>
      <c:overlay val="0"/>
    </c:title>
    <c:autoTitleDeleted val="0"/>
    <c:plotArea>
      <c:layout/>
      <c:pieChart>
        <c:varyColors val="1"/>
        <c:ser>
          <c:idx val="0"/>
          <c:order val="0"/>
          <c:tx>
            <c:v>Total count</c:v>
          </c:tx>
          <c:cat>
            <c:strRef>
              <c:f>'Turkey Student Analysis'!$B$6:$B$10</c:f>
              <c:strCache>
                <c:ptCount val="5"/>
                <c:pt idx="0">
                  <c:v>Very dissatisfied</c:v>
                </c:pt>
                <c:pt idx="1">
                  <c:v>Dissatisfied</c:v>
                </c:pt>
                <c:pt idx="2">
                  <c:v>Neutral</c:v>
                </c:pt>
                <c:pt idx="3">
                  <c:v>Satisfied</c:v>
                </c:pt>
                <c:pt idx="4">
                  <c:v>Very satisfied</c:v>
                </c:pt>
              </c:strCache>
            </c:strRef>
          </c:cat>
          <c:val>
            <c:numRef>
              <c:f>'Turkey Student Analysis'!$C$6:$C$10</c:f>
              <c:numCache>
                <c:formatCode>General</c:formatCode>
                <c:ptCount val="5"/>
                <c:pt idx="0">
                  <c:v>0</c:v>
                </c:pt>
                <c:pt idx="1">
                  <c:v>0</c:v>
                </c:pt>
                <c:pt idx="2">
                  <c:v>1</c:v>
                </c:pt>
                <c:pt idx="3">
                  <c:v>5</c:v>
                </c:pt>
                <c:pt idx="4">
                  <c:v>15</c:v>
                </c:pt>
              </c:numCache>
            </c:numRef>
          </c:val>
          <c:extLst>
            <c:ext xmlns:c16="http://schemas.microsoft.com/office/drawing/2014/chart" uri="{C3380CC4-5D6E-409C-BE32-E72D297353CC}">
              <c16:uniqueId val="{00000000-5A1D-41B6-A178-B74C8B1B3D6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Overall satisfaction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Analysis'!$E$6:$E$11</c:f>
              <c:numCache>
                <c:formatCode>0.0%</c:formatCode>
                <c:ptCount val="6"/>
                <c:pt idx="0">
                  <c:v>0</c:v>
                </c:pt>
                <c:pt idx="1">
                  <c:v>0</c:v>
                </c:pt>
                <c:pt idx="2">
                  <c:v>1</c:v>
                </c:pt>
                <c:pt idx="3">
                  <c:v>3</c:v>
                </c:pt>
                <c:pt idx="4">
                  <c:v>6</c:v>
                </c:pt>
              </c:numCache>
            </c:numRef>
          </c:cat>
          <c:val>
            <c:numRef>
              <c:f>'Turkey Student Analysis'!$F$6:$F$11</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0-5BB3-49FF-A192-9624D2581CE9}"/>
            </c:ext>
          </c:extLst>
        </c:ser>
        <c:ser>
          <c:idx val="1"/>
          <c:order val="1"/>
          <c:tx>
            <c:v>Bulgaria %</c:v>
          </c:tx>
          <c:invertIfNegative val="1"/>
          <c:cat>
            <c:numRef>
              <c:f>'Turkey Student Analysis'!$E$6:$E$11</c:f>
              <c:numCache>
                <c:formatCode>0.0%</c:formatCode>
                <c:ptCount val="6"/>
                <c:pt idx="0">
                  <c:v>0</c:v>
                </c:pt>
                <c:pt idx="1">
                  <c:v>0</c:v>
                </c:pt>
                <c:pt idx="2">
                  <c:v>1</c:v>
                </c:pt>
                <c:pt idx="3">
                  <c:v>3</c:v>
                </c:pt>
                <c:pt idx="4">
                  <c:v>6</c:v>
                </c:pt>
              </c:numCache>
            </c:numRef>
          </c:cat>
          <c:val>
            <c:numRef>
              <c:f>'Turkey Student Analysis'!$G$6:$G$11</c:f>
              <c:numCache>
                <c:formatCode>0.0%</c:formatCode>
                <c:ptCount val="6"/>
                <c:pt idx="0">
                  <c:v>0</c:v>
                </c:pt>
                <c:pt idx="1">
                  <c:v>0</c:v>
                </c:pt>
                <c:pt idx="2">
                  <c:v>0</c:v>
                </c:pt>
                <c:pt idx="3">
                  <c:v>2</c:v>
                </c:pt>
                <c:pt idx="4">
                  <c:v>9</c:v>
                </c:pt>
              </c:numCache>
            </c:numRef>
          </c:val>
          <c:extLst>
            <c:ext xmlns:c16="http://schemas.microsoft.com/office/drawing/2014/chart" uri="{C3380CC4-5D6E-409C-BE32-E72D297353CC}">
              <c16:uniqueId val="{00000001-5BB3-49FF-A192-9624D2581CE9}"/>
            </c:ext>
          </c:extLst>
        </c:ser>
        <c:ser>
          <c:idx val="2"/>
          <c:order val="2"/>
          <c:tx>
            <c:v>Romania %</c:v>
          </c:tx>
          <c:invertIfNegative val="1"/>
          <c:cat>
            <c:numRef>
              <c:f>'Turkey Student Analysis'!$E$6:$E$11</c:f>
              <c:numCache>
                <c:formatCode>0.0%</c:formatCode>
                <c:ptCount val="6"/>
                <c:pt idx="0">
                  <c:v>0</c:v>
                </c:pt>
                <c:pt idx="1">
                  <c:v>0</c:v>
                </c:pt>
                <c:pt idx="2">
                  <c:v>1</c:v>
                </c:pt>
                <c:pt idx="3">
                  <c:v>3</c:v>
                </c:pt>
                <c:pt idx="4">
                  <c:v>6</c:v>
                </c:pt>
              </c:numCache>
            </c:numRef>
          </c:cat>
          <c:val>
            <c:numRef>
              <c:f>'Turkey Student Analysis'!$H$6:$H$11</c:f>
              <c:numCache>
                <c:formatCode>0.0%</c:formatCode>
                <c:ptCount val="6"/>
                <c:pt idx="0">
                  <c:v>0</c:v>
                </c:pt>
                <c:pt idx="1">
                  <c:v>0</c:v>
                </c:pt>
                <c:pt idx="2">
                  <c:v>0</c:v>
                </c:pt>
                <c:pt idx="3">
                  <c:v>0.18181818181818182</c:v>
                </c:pt>
                <c:pt idx="4">
                  <c:v>0.81818181818181823</c:v>
                </c:pt>
              </c:numCache>
            </c:numRef>
          </c:val>
          <c:extLst>
            <c:ext xmlns:c16="http://schemas.microsoft.com/office/drawing/2014/chart" uri="{C3380CC4-5D6E-409C-BE32-E72D297353CC}">
              <c16:uniqueId val="{00000002-5BB3-49FF-A192-9624D2581CE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'Turkey Student Analysis'!$B$18:$B$22</c:f>
              <c:strCache>
                <c:ptCount val="5"/>
                <c:pt idx="0">
                  <c:v>Very poor</c:v>
                </c:pt>
                <c:pt idx="1">
                  <c:v>Poor</c:v>
                </c:pt>
                <c:pt idx="2">
                  <c:v>Average</c:v>
                </c:pt>
                <c:pt idx="3">
                  <c:v>Good</c:v>
                </c:pt>
                <c:pt idx="4">
                  <c:v>Excellent</c:v>
                </c:pt>
              </c:strCache>
            </c:strRef>
          </c:cat>
          <c:val>
            <c:numRef>
              <c:f>'Turkey Student Analysis'!$C$18:$C$22</c:f>
              <c:numCache>
                <c:formatCode>General</c:formatCode>
                <c:ptCount val="5"/>
                <c:pt idx="0">
                  <c:v>0</c:v>
                </c:pt>
                <c:pt idx="1">
                  <c:v>0</c:v>
                </c:pt>
                <c:pt idx="2">
                  <c:v>0</c:v>
                </c:pt>
                <c:pt idx="3">
                  <c:v>6</c:v>
                </c:pt>
                <c:pt idx="4">
                  <c:v>15</c:v>
                </c:pt>
              </c:numCache>
            </c:numRef>
          </c:val>
          <c:extLst>
            <c:ext xmlns:c16="http://schemas.microsoft.com/office/drawing/2014/chart" uri="{C3380CC4-5D6E-409C-BE32-E72D297353CC}">
              <c16:uniqueId val="{00000000-BDE7-4E1A-958A-15C1D2C37F4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organisation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Analysis'!$E$18:$E$23</c:f>
              <c:numCache>
                <c:formatCode>0.0%</c:formatCode>
                <c:ptCount val="6"/>
                <c:pt idx="0">
                  <c:v>0</c:v>
                </c:pt>
                <c:pt idx="1">
                  <c:v>0</c:v>
                </c:pt>
                <c:pt idx="2">
                  <c:v>0</c:v>
                </c:pt>
                <c:pt idx="3">
                  <c:v>0</c:v>
                </c:pt>
                <c:pt idx="4">
                  <c:v>10</c:v>
                </c:pt>
              </c:numCache>
            </c:numRef>
          </c:cat>
          <c:val>
            <c:numRef>
              <c:f>'Turkey Student Analysis'!$F$18:$F$23</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8E4A-4D0E-A0EE-9308BEE0E35E}"/>
            </c:ext>
          </c:extLst>
        </c:ser>
        <c:ser>
          <c:idx val="1"/>
          <c:order val="1"/>
          <c:tx>
            <c:v>Bulgaria %</c:v>
          </c:tx>
          <c:invertIfNegative val="1"/>
          <c:cat>
            <c:numRef>
              <c:f>'Turkey Student Analysis'!$E$18:$E$23</c:f>
              <c:numCache>
                <c:formatCode>0.0%</c:formatCode>
                <c:ptCount val="6"/>
                <c:pt idx="0">
                  <c:v>0</c:v>
                </c:pt>
                <c:pt idx="1">
                  <c:v>0</c:v>
                </c:pt>
                <c:pt idx="2">
                  <c:v>0</c:v>
                </c:pt>
                <c:pt idx="3">
                  <c:v>0</c:v>
                </c:pt>
                <c:pt idx="4">
                  <c:v>10</c:v>
                </c:pt>
              </c:numCache>
            </c:numRef>
          </c:cat>
          <c:val>
            <c:numRef>
              <c:f>'Turkey Student Analysis'!$G$18:$G$23</c:f>
              <c:numCache>
                <c:formatCode>0.0%</c:formatCode>
                <c:ptCount val="6"/>
                <c:pt idx="0">
                  <c:v>0</c:v>
                </c:pt>
                <c:pt idx="1">
                  <c:v>0</c:v>
                </c:pt>
                <c:pt idx="2">
                  <c:v>0</c:v>
                </c:pt>
                <c:pt idx="3">
                  <c:v>6</c:v>
                </c:pt>
                <c:pt idx="4">
                  <c:v>5</c:v>
                </c:pt>
              </c:numCache>
            </c:numRef>
          </c:val>
          <c:extLst>
            <c:ext xmlns:c16="http://schemas.microsoft.com/office/drawing/2014/chart" uri="{C3380CC4-5D6E-409C-BE32-E72D297353CC}">
              <c16:uniqueId val="{00000001-8E4A-4D0E-A0EE-9308BEE0E35E}"/>
            </c:ext>
          </c:extLst>
        </c:ser>
        <c:ser>
          <c:idx val="2"/>
          <c:order val="2"/>
          <c:tx>
            <c:v>Romania %</c:v>
          </c:tx>
          <c:invertIfNegative val="1"/>
          <c:cat>
            <c:numRef>
              <c:f>'Turkey Student Analysis'!$E$18:$E$23</c:f>
              <c:numCache>
                <c:formatCode>0.0%</c:formatCode>
                <c:ptCount val="6"/>
                <c:pt idx="0">
                  <c:v>0</c:v>
                </c:pt>
                <c:pt idx="1">
                  <c:v>0</c:v>
                </c:pt>
                <c:pt idx="2">
                  <c:v>0</c:v>
                </c:pt>
                <c:pt idx="3">
                  <c:v>0</c:v>
                </c:pt>
                <c:pt idx="4">
                  <c:v>10</c:v>
                </c:pt>
              </c:numCache>
            </c:numRef>
          </c:cat>
          <c:val>
            <c:numRef>
              <c:f>'Turkey Student Analysis'!$H$18:$H$23</c:f>
              <c:numCache>
                <c:formatCode>0.0%</c:formatCode>
                <c:ptCount val="6"/>
                <c:pt idx="0">
                  <c:v>0</c:v>
                </c:pt>
                <c:pt idx="1">
                  <c:v>0</c:v>
                </c:pt>
                <c:pt idx="2">
                  <c:v>0</c:v>
                </c:pt>
                <c:pt idx="3">
                  <c:v>0.54545454545454541</c:v>
                </c:pt>
                <c:pt idx="4">
                  <c:v>0.45454545454545453</c:v>
                </c:pt>
              </c:numCache>
            </c:numRef>
          </c:val>
          <c:extLst>
            <c:ext xmlns:c16="http://schemas.microsoft.com/office/drawing/2014/chart" uri="{C3380CC4-5D6E-409C-BE32-E72D297353CC}">
              <c16:uniqueId val="{00000002-8E4A-4D0E-A0EE-9308BEE0E35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Clarity of programme and instructions – total distribution</a:t>
            </a:r>
          </a:p>
        </c:rich>
      </c:tx>
      <c:overlay val="0"/>
    </c:title>
    <c:autoTitleDeleted val="0"/>
    <c:plotArea>
      <c:layout/>
      <c:pieChart>
        <c:varyColors val="1"/>
        <c:ser>
          <c:idx val="0"/>
          <c:order val="0"/>
          <c:tx>
            <c:v>Total count</c:v>
          </c:tx>
          <c:cat>
            <c:strRef>
              <c:f>'Turkey Student Analysis'!$B$30:$B$34</c:f>
              <c:strCache>
                <c:ptCount val="5"/>
                <c:pt idx="0">
                  <c:v>Strongly disagree</c:v>
                </c:pt>
                <c:pt idx="1">
                  <c:v>Disagree</c:v>
                </c:pt>
                <c:pt idx="2">
                  <c:v>Neutral</c:v>
                </c:pt>
                <c:pt idx="3">
                  <c:v>Agree</c:v>
                </c:pt>
                <c:pt idx="4">
                  <c:v>Strongly agree</c:v>
                </c:pt>
              </c:strCache>
            </c:strRef>
          </c:cat>
          <c:val>
            <c:numRef>
              <c:f>'Turkey Student Analysis'!$C$30:$C$34</c:f>
              <c:numCache>
                <c:formatCode>General</c:formatCode>
                <c:ptCount val="5"/>
                <c:pt idx="0">
                  <c:v>0</c:v>
                </c:pt>
                <c:pt idx="1">
                  <c:v>0</c:v>
                </c:pt>
                <c:pt idx="2">
                  <c:v>5</c:v>
                </c:pt>
                <c:pt idx="3">
                  <c:v>8</c:v>
                </c:pt>
                <c:pt idx="4">
                  <c:v>8</c:v>
                </c:pt>
              </c:numCache>
            </c:numRef>
          </c:val>
          <c:extLst>
            <c:ext xmlns:c16="http://schemas.microsoft.com/office/drawing/2014/chart" uri="{C3380CC4-5D6E-409C-BE32-E72D297353CC}">
              <c16:uniqueId val="{00000000-8CBF-4731-B6A5-17F9202854EB}"/>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Clarity of programme and instructions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Analysis'!$E$30:$E$35</c:f>
              <c:numCache>
                <c:formatCode>0.0%</c:formatCode>
                <c:ptCount val="6"/>
                <c:pt idx="0">
                  <c:v>0</c:v>
                </c:pt>
                <c:pt idx="1">
                  <c:v>0</c:v>
                </c:pt>
                <c:pt idx="2">
                  <c:v>1</c:v>
                </c:pt>
                <c:pt idx="3">
                  <c:v>5</c:v>
                </c:pt>
                <c:pt idx="4">
                  <c:v>4</c:v>
                </c:pt>
              </c:numCache>
            </c:numRef>
          </c:cat>
          <c:val>
            <c:numRef>
              <c:f>'Turkey Student Analysis'!$F$30:$F$35</c:f>
              <c:numCache>
                <c:formatCode>0.0%</c:formatCode>
                <c:ptCount val="6"/>
                <c:pt idx="0">
                  <c:v>0</c:v>
                </c:pt>
                <c:pt idx="1">
                  <c:v>0</c:v>
                </c:pt>
                <c:pt idx="2">
                  <c:v>0.1</c:v>
                </c:pt>
                <c:pt idx="3">
                  <c:v>0.5</c:v>
                </c:pt>
                <c:pt idx="4">
                  <c:v>0.4</c:v>
                </c:pt>
              </c:numCache>
            </c:numRef>
          </c:val>
          <c:extLst>
            <c:ext xmlns:c16="http://schemas.microsoft.com/office/drawing/2014/chart" uri="{C3380CC4-5D6E-409C-BE32-E72D297353CC}">
              <c16:uniqueId val="{00000000-8718-40DA-A564-4A91C6D08E39}"/>
            </c:ext>
          </c:extLst>
        </c:ser>
        <c:ser>
          <c:idx val="1"/>
          <c:order val="1"/>
          <c:tx>
            <c:v>Bulgaria %</c:v>
          </c:tx>
          <c:invertIfNegative val="1"/>
          <c:cat>
            <c:numRef>
              <c:f>'Turkey Student Analysis'!$E$30:$E$35</c:f>
              <c:numCache>
                <c:formatCode>0.0%</c:formatCode>
                <c:ptCount val="6"/>
                <c:pt idx="0">
                  <c:v>0</c:v>
                </c:pt>
                <c:pt idx="1">
                  <c:v>0</c:v>
                </c:pt>
                <c:pt idx="2">
                  <c:v>1</c:v>
                </c:pt>
                <c:pt idx="3">
                  <c:v>5</c:v>
                </c:pt>
                <c:pt idx="4">
                  <c:v>4</c:v>
                </c:pt>
              </c:numCache>
            </c:numRef>
          </c:cat>
          <c:val>
            <c:numRef>
              <c:f>'Turkey Student Analysis'!$G$30:$G$35</c:f>
              <c:numCache>
                <c:formatCode>0.0%</c:formatCode>
                <c:ptCount val="6"/>
                <c:pt idx="0">
                  <c:v>0</c:v>
                </c:pt>
                <c:pt idx="1">
                  <c:v>0</c:v>
                </c:pt>
                <c:pt idx="2">
                  <c:v>4</c:v>
                </c:pt>
                <c:pt idx="3">
                  <c:v>3</c:v>
                </c:pt>
                <c:pt idx="4">
                  <c:v>4</c:v>
                </c:pt>
              </c:numCache>
            </c:numRef>
          </c:val>
          <c:extLst>
            <c:ext xmlns:c16="http://schemas.microsoft.com/office/drawing/2014/chart" uri="{C3380CC4-5D6E-409C-BE32-E72D297353CC}">
              <c16:uniqueId val="{00000001-8718-40DA-A564-4A91C6D08E39}"/>
            </c:ext>
          </c:extLst>
        </c:ser>
        <c:ser>
          <c:idx val="2"/>
          <c:order val="2"/>
          <c:tx>
            <c:v>Romania %</c:v>
          </c:tx>
          <c:invertIfNegative val="1"/>
          <c:cat>
            <c:numRef>
              <c:f>'Turkey Student Analysis'!$E$30:$E$35</c:f>
              <c:numCache>
                <c:formatCode>0.0%</c:formatCode>
                <c:ptCount val="6"/>
                <c:pt idx="0">
                  <c:v>0</c:v>
                </c:pt>
                <c:pt idx="1">
                  <c:v>0</c:v>
                </c:pt>
                <c:pt idx="2">
                  <c:v>1</c:v>
                </c:pt>
                <c:pt idx="3">
                  <c:v>5</c:v>
                </c:pt>
                <c:pt idx="4">
                  <c:v>4</c:v>
                </c:pt>
              </c:numCache>
            </c:numRef>
          </c:cat>
          <c:val>
            <c:numRef>
              <c:f>'Turkey Student Analysis'!$H$30:$H$35</c:f>
              <c:numCache>
                <c:formatCode>0.0%</c:formatCode>
                <c:ptCount val="6"/>
                <c:pt idx="0">
                  <c:v>0</c:v>
                </c:pt>
                <c:pt idx="1">
                  <c:v>0</c:v>
                </c:pt>
                <c:pt idx="2">
                  <c:v>0.36363636363636365</c:v>
                </c:pt>
                <c:pt idx="3">
                  <c:v>0.27272727272727271</c:v>
                </c:pt>
                <c:pt idx="4">
                  <c:v>0.36363636363636365</c:v>
                </c:pt>
              </c:numCache>
            </c:numRef>
          </c:val>
          <c:extLst>
            <c:ext xmlns:c16="http://schemas.microsoft.com/office/drawing/2014/chart" uri="{C3380CC4-5D6E-409C-BE32-E72D297353CC}">
              <c16:uniqueId val="{00000002-8718-40DA-A564-4A91C6D08E3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sports activities – total distribution</a:t>
            </a:r>
          </a:p>
        </c:rich>
      </c:tx>
      <c:overlay val="0"/>
    </c:title>
    <c:autoTitleDeleted val="0"/>
    <c:plotArea>
      <c:layout/>
      <c:pieChart>
        <c:varyColors val="1"/>
        <c:ser>
          <c:idx val="0"/>
          <c:order val="0"/>
          <c:tx>
            <c:v>Total count</c:v>
          </c:tx>
          <c:cat>
            <c:strRef>
              <c:f>'Turkey Student Analysis'!$B$42:$B$46</c:f>
              <c:strCache>
                <c:ptCount val="5"/>
                <c:pt idx="0">
                  <c:v>Very poor</c:v>
                </c:pt>
                <c:pt idx="1">
                  <c:v>Poor</c:v>
                </c:pt>
                <c:pt idx="2">
                  <c:v>Average</c:v>
                </c:pt>
                <c:pt idx="3">
                  <c:v>Good</c:v>
                </c:pt>
                <c:pt idx="4">
                  <c:v>Excellent</c:v>
                </c:pt>
              </c:strCache>
            </c:strRef>
          </c:cat>
          <c:val>
            <c:numRef>
              <c:f>'Turkey Student Analysis'!$C$42:$C$46</c:f>
              <c:numCache>
                <c:formatCode>General</c:formatCode>
                <c:ptCount val="5"/>
                <c:pt idx="0">
                  <c:v>0</c:v>
                </c:pt>
                <c:pt idx="1">
                  <c:v>0</c:v>
                </c:pt>
                <c:pt idx="2">
                  <c:v>4</c:v>
                </c:pt>
                <c:pt idx="3">
                  <c:v>6</c:v>
                </c:pt>
                <c:pt idx="4">
                  <c:v>11</c:v>
                </c:pt>
              </c:numCache>
            </c:numRef>
          </c:val>
          <c:extLst>
            <c:ext xmlns:c16="http://schemas.microsoft.com/office/drawing/2014/chart" uri="{C3380CC4-5D6E-409C-BE32-E72D297353CC}">
              <c16:uniqueId val="{00000000-10D7-4113-956C-82922F80F442}"/>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sports activities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Analysis'!$E$42:$E$47</c:f>
              <c:numCache>
                <c:formatCode>0.0%</c:formatCode>
                <c:ptCount val="6"/>
                <c:pt idx="0">
                  <c:v>0</c:v>
                </c:pt>
                <c:pt idx="1">
                  <c:v>0</c:v>
                </c:pt>
                <c:pt idx="2">
                  <c:v>1</c:v>
                </c:pt>
                <c:pt idx="3">
                  <c:v>3</c:v>
                </c:pt>
                <c:pt idx="4">
                  <c:v>6</c:v>
                </c:pt>
              </c:numCache>
            </c:numRef>
          </c:cat>
          <c:val>
            <c:numRef>
              <c:f>'Turkey Student Analysis'!$F$42:$F$47</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0-CAAB-41A1-B6DF-9881A3DA4157}"/>
            </c:ext>
          </c:extLst>
        </c:ser>
        <c:ser>
          <c:idx val="1"/>
          <c:order val="1"/>
          <c:tx>
            <c:v>Bulgaria %</c:v>
          </c:tx>
          <c:invertIfNegative val="1"/>
          <c:cat>
            <c:numRef>
              <c:f>'Turkey Student Analysis'!$E$42:$E$47</c:f>
              <c:numCache>
                <c:formatCode>0.0%</c:formatCode>
                <c:ptCount val="6"/>
                <c:pt idx="0">
                  <c:v>0</c:v>
                </c:pt>
                <c:pt idx="1">
                  <c:v>0</c:v>
                </c:pt>
                <c:pt idx="2">
                  <c:v>1</c:v>
                </c:pt>
                <c:pt idx="3">
                  <c:v>3</c:v>
                </c:pt>
                <c:pt idx="4">
                  <c:v>6</c:v>
                </c:pt>
              </c:numCache>
            </c:numRef>
          </c:cat>
          <c:val>
            <c:numRef>
              <c:f>'Turkey Student Analysis'!$G$42:$G$47</c:f>
              <c:numCache>
                <c:formatCode>0.0%</c:formatCode>
                <c:ptCount val="6"/>
                <c:pt idx="0">
                  <c:v>0</c:v>
                </c:pt>
                <c:pt idx="1">
                  <c:v>0</c:v>
                </c:pt>
                <c:pt idx="2">
                  <c:v>3</c:v>
                </c:pt>
                <c:pt idx="3">
                  <c:v>3</c:v>
                </c:pt>
                <c:pt idx="4">
                  <c:v>5</c:v>
                </c:pt>
              </c:numCache>
            </c:numRef>
          </c:val>
          <c:extLst>
            <c:ext xmlns:c16="http://schemas.microsoft.com/office/drawing/2014/chart" uri="{C3380CC4-5D6E-409C-BE32-E72D297353CC}">
              <c16:uniqueId val="{00000001-CAAB-41A1-B6DF-9881A3DA4157}"/>
            </c:ext>
          </c:extLst>
        </c:ser>
        <c:ser>
          <c:idx val="2"/>
          <c:order val="2"/>
          <c:tx>
            <c:v>Romania %</c:v>
          </c:tx>
          <c:invertIfNegative val="1"/>
          <c:cat>
            <c:numRef>
              <c:f>'Turkey Student Analysis'!$E$42:$E$47</c:f>
              <c:numCache>
                <c:formatCode>0.0%</c:formatCode>
                <c:ptCount val="6"/>
                <c:pt idx="0">
                  <c:v>0</c:v>
                </c:pt>
                <c:pt idx="1">
                  <c:v>0</c:v>
                </c:pt>
                <c:pt idx="2">
                  <c:v>1</c:v>
                </c:pt>
                <c:pt idx="3">
                  <c:v>3</c:v>
                </c:pt>
                <c:pt idx="4">
                  <c:v>6</c:v>
                </c:pt>
              </c:numCache>
            </c:numRef>
          </c:cat>
          <c:val>
            <c:numRef>
              <c:f>'Turkey Student Analysis'!$H$42:$H$47</c:f>
              <c:numCache>
                <c:formatCode>0.0%</c:formatCode>
                <c:ptCount val="6"/>
                <c:pt idx="0">
                  <c:v>0</c:v>
                </c:pt>
                <c:pt idx="1">
                  <c:v>0</c:v>
                </c:pt>
                <c:pt idx="2">
                  <c:v>0.27272727272727271</c:v>
                </c:pt>
                <c:pt idx="3">
                  <c:v>0.27272727272727271</c:v>
                </c:pt>
                <c:pt idx="4">
                  <c:v>0.45454545454545453</c:v>
                </c:pt>
              </c:numCache>
            </c:numRef>
          </c:val>
          <c:extLst>
            <c:ext xmlns:c16="http://schemas.microsoft.com/office/drawing/2014/chart" uri="{C3380CC4-5D6E-409C-BE32-E72D297353CC}">
              <c16:uniqueId val="{00000002-CAAB-41A1-B6DF-9881A3DA415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sports skills – total distribution</a:t>
            </a:r>
          </a:p>
        </c:rich>
      </c:tx>
      <c:overlay val="0"/>
    </c:title>
    <c:autoTitleDeleted val="0"/>
    <c:plotArea>
      <c:layout/>
      <c:pieChart>
        <c:varyColors val="1"/>
        <c:ser>
          <c:idx val="0"/>
          <c:order val="0"/>
          <c:tx>
            <c:v>Total count</c:v>
          </c:tx>
          <c:cat>
            <c:strRef>
              <c:f>'Turkey Student Analysis'!$B$54:$B$58</c:f>
              <c:strCache>
                <c:ptCount val="5"/>
                <c:pt idx="0">
                  <c:v>Not at all</c:v>
                </c:pt>
                <c:pt idx="1">
                  <c:v>Slightly</c:v>
                </c:pt>
                <c:pt idx="2">
                  <c:v>Moderately</c:v>
                </c:pt>
                <c:pt idx="3">
                  <c:v>Considerably</c:v>
                </c:pt>
                <c:pt idx="4">
                  <c:v>Very much</c:v>
                </c:pt>
              </c:strCache>
            </c:strRef>
          </c:cat>
          <c:val>
            <c:numRef>
              <c:f>'Turkey Student Analysis'!$C$54:$C$58</c:f>
              <c:numCache>
                <c:formatCode>General</c:formatCode>
                <c:ptCount val="5"/>
                <c:pt idx="0">
                  <c:v>0</c:v>
                </c:pt>
                <c:pt idx="1">
                  <c:v>1</c:v>
                </c:pt>
                <c:pt idx="2">
                  <c:v>3</c:v>
                </c:pt>
                <c:pt idx="3">
                  <c:v>5</c:v>
                </c:pt>
                <c:pt idx="4">
                  <c:v>12</c:v>
                </c:pt>
              </c:numCache>
            </c:numRef>
          </c:val>
          <c:extLst>
            <c:ext xmlns:c16="http://schemas.microsoft.com/office/drawing/2014/chart" uri="{C3380CC4-5D6E-409C-BE32-E72D297353CC}">
              <c16:uniqueId val="{00000000-E3E5-4E24-96B9-AD20CB408D0F}"/>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sports skills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Analysis'!$E$54:$E$59</c:f>
              <c:numCache>
                <c:formatCode>0.0%</c:formatCode>
                <c:ptCount val="6"/>
                <c:pt idx="0">
                  <c:v>0</c:v>
                </c:pt>
                <c:pt idx="1">
                  <c:v>1</c:v>
                </c:pt>
                <c:pt idx="2">
                  <c:v>1</c:v>
                </c:pt>
                <c:pt idx="3">
                  <c:v>2</c:v>
                </c:pt>
                <c:pt idx="4">
                  <c:v>6</c:v>
                </c:pt>
              </c:numCache>
            </c:numRef>
          </c:cat>
          <c:val>
            <c:numRef>
              <c:f>'Turkey Student Analysis'!$F$54:$F$59</c:f>
              <c:numCache>
                <c:formatCode>0.0%</c:formatCode>
                <c:ptCount val="6"/>
                <c:pt idx="0">
                  <c:v>0</c:v>
                </c:pt>
                <c:pt idx="1">
                  <c:v>0.1</c:v>
                </c:pt>
                <c:pt idx="2">
                  <c:v>0.1</c:v>
                </c:pt>
                <c:pt idx="3">
                  <c:v>0.2</c:v>
                </c:pt>
                <c:pt idx="4">
                  <c:v>0.6</c:v>
                </c:pt>
              </c:numCache>
            </c:numRef>
          </c:val>
          <c:extLst>
            <c:ext xmlns:c16="http://schemas.microsoft.com/office/drawing/2014/chart" uri="{C3380CC4-5D6E-409C-BE32-E72D297353CC}">
              <c16:uniqueId val="{00000000-8E27-4B88-98B1-542080B64936}"/>
            </c:ext>
          </c:extLst>
        </c:ser>
        <c:ser>
          <c:idx val="1"/>
          <c:order val="1"/>
          <c:tx>
            <c:v>Bulgaria %</c:v>
          </c:tx>
          <c:invertIfNegative val="1"/>
          <c:cat>
            <c:numRef>
              <c:f>'Turkey Student Analysis'!$E$54:$E$59</c:f>
              <c:numCache>
                <c:formatCode>0.0%</c:formatCode>
                <c:ptCount val="6"/>
                <c:pt idx="0">
                  <c:v>0</c:v>
                </c:pt>
                <c:pt idx="1">
                  <c:v>1</c:v>
                </c:pt>
                <c:pt idx="2">
                  <c:v>1</c:v>
                </c:pt>
                <c:pt idx="3">
                  <c:v>2</c:v>
                </c:pt>
                <c:pt idx="4">
                  <c:v>6</c:v>
                </c:pt>
              </c:numCache>
            </c:numRef>
          </c:cat>
          <c:val>
            <c:numRef>
              <c:f>'Turkey Student Analysis'!$G$54:$G$59</c:f>
              <c:numCache>
                <c:formatCode>0.0%</c:formatCode>
                <c:ptCount val="6"/>
                <c:pt idx="0">
                  <c:v>0</c:v>
                </c:pt>
                <c:pt idx="1">
                  <c:v>0</c:v>
                </c:pt>
                <c:pt idx="2">
                  <c:v>2</c:v>
                </c:pt>
                <c:pt idx="3">
                  <c:v>3</c:v>
                </c:pt>
                <c:pt idx="4">
                  <c:v>6</c:v>
                </c:pt>
              </c:numCache>
            </c:numRef>
          </c:val>
          <c:extLst>
            <c:ext xmlns:c16="http://schemas.microsoft.com/office/drawing/2014/chart" uri="{C3380CC4-5D6E-409C-BE32-E72D297353CC}">
              <c16:uniqueId val="{00000001-8E27-4B88-98B1-542080B64936}"/>
            </c:ext>
          </c:extLst>
        </c:ser>
        <c:ser>
          <c:idx val="2"/>
          <c:order val="2"/>
          <c:tx>
            <c:v>Romania %</c:v>
          </c:tx>
          <c:invertIfNegative val="1"/>
          <c:cat>
            <c:numRef>
              <c:f>'Turkey Student Analysis'!$E$54:$E$59</c:f>
              <c:numCache>
                <c:formatCode>0.0%</c:formatCode>
                <c:ptCount val="6"/>
                <c:pt idx="0">
                  <c:v>0</c:v>
                </c:pt>
                <c:pt idx="1">
                  <c:v>1</c:v>
                </c:pt>
                <c:pt idx="2">
                  <c:v>1</c:v>
                </c:pt>
                <c:pt idx="3">
                  <c:v>2</c:v>
                </c:pt>
                <c:pt idx="4">
                  <c:v>6</c:v>
                </c:pt>
              </c:numCache>
            </c:numRef>
          </c:cat>
          <c:val>
            <c:numRef>
              <c:f>'Turkey Student Analysis'!$H$54:$H$59</c:f>
              <c:numCache>
                <c:formatCode>0.0%</c:formatCode>
                <c:ptCount val="6"/>
                <c:pt idx="0">
                  <c:v>0</c:v>
                </c:pt>
                <c:pt idx="1">
                  <c:v>0</c:v>
                </c:pt>
                <c:pt idx="2">
                  <c:v>0.18181818181818182</c:v>
                </c:pt>
                <c:pt idx="3">
                  <c:v>0.27272727272727271</c:v>
                </c:pt>
                <c:pt idx="4">
                  <c:v>0.54545454545454541</c:v>
                </c:pt>
              </c:numCache>
            </c:numRef>
          </c:val>
          <c:extLst>
            <c:ext xmlns:c16="http://schemas.microsoft.com/office/drawing/2014/chart" uri="{C3380CC4-5D6E-409C-BE32-E72D297353CC}">
              <c16:uniqueId val="{00000002-8E27-4B88-98B1-542080B6493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teamwork – total distribution</a:t>
            </a:r>
          </a:p>
        </c:rich>
      </c:tx>
      <c:overlay val="0"/>
    </c:title>
    <c:autoTitleDeleted val="0"/>
    <c:plotArea>
      <c:layout/>
      <c:pieChart>
        <c:varyColors val="1"/>
        <c:ser>
          <c:idx val="0"/>
          <c:order val="0"/>
          <c:tx>
            <c:v>Total count</c:v>
          </c:tx>
          <c:cat>
            <c:strRef>
              <c:f>'Turkey Student Analysis'!$B$66:$B$70</c:f>
              <c:strCache>
                <c:ptCount val="5"/>
                <c:pt idx="0">
                  <c:v>Not at all</c:v>
                </c:pt>
                <c:pt idx="1">
                  <c:v>Slightly</c:v>
                </c:pt>
                <c:pt idx="2">
                  <c:v>Moderately</c:v>
                </c:pt>
                <c:pt idx="3">
                  <c:v>Considerably</c:v>
                </c:pt>
                <c:pt idx="4">
                  <c:v>Very much</c:v>
                </c:pt>
              </c:strCache>
            </c:strRef>
          </c:cat>
          <c:val>
            <c:numRef>
              <c:f>'Turkey Student Analysis'!$C$66:$C$70</c:f>
              <c:numCache>
                <c:formatCode>General</c:formatCode>
                <c:ptCount val="5"/>
                <c:pt idx="0">
                  <c:v>1</c:v>
                </c:pt>
                <c:pt idx="1">
                  <c:v>0</c:v>
                </c:pt>
                <c:pt idx="2">
                  <c:v>2</c:v>
                </c:pt>
                <c:pt idx="3">
                  <c:v>5</c:v>
                </c:pt>
                <c:pt idx="4">
                  <c:v>13</c:v>
                </c:pt>
              </c:numCache>
            </c:numRef>
          </c:val>
          <c:extLst>
            <c:ext xmlns:c16="http://schemas.microsoft.com/office/drawing/2014/chart" uri="{C3380CC4-5D6E-409C-BE32-E72D297353CC}">
              <c16:uniqueId val="{00000000-4C12-4A5A-B32D-9B979651B4EB}"/>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teamwork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Analysis'!$E$66:$E$71</c:f>
              <c:numCache>
                <c:formatCode>0.0%</c:formatCode>
                <c:ptCount val="6"/>
                <c:pt idx="0">
                  <c:v>1</c:v>
                </c:pt>
                <c:pt idx="1">
                  <c:v>0</c:v>
                </c:pt>
                <c:pt idx="2">
                  <c:v>0</c:v>
                </c:pt>
                <c:pt idx="3">
                  <c:v>2</c:v>
                </c:pt>
                <c:pt idx="4">
                  <c:v>7</c:v>
                </c:pt>
              </c:numCache>
            </c:numRef>
          </c:cat>
          <c:val>
            <c:numRef>
              <c:f>'Turkey Student Analysis'!$F$66:$F$71</c:f>
              <c:numCache>
                <c:formatCode>0.0%</c:formatCode>
                <c:ptCount val="6"/>
                <c:pt idx="0">
                  <c:v>0.1</c:v>
                </c:pt>
                <c:pt idx="1">
                  <c:v>0</c:v>
                </c:pt>
                <c:pt idx="2">
                  <c:v>0</c:v>
                </c:pt>
                <c:pt idx="3">
                  <c:v>0.2</c:v>
                </c:pt>
                <c:pt idx="4">
                  <c:v>0.7</c:v>
                </c:pt>
              </c:numCache>
            </c:numRef>
          </c:val>
          <c:extLst>
            <c:ext xmlns:c16="http://schemas.microsoft.com/office/drawing/2014/chart" uri="{C3380CC4-5D6E-409C-BE32-E72D297353CC}">
              <c16:uniqueId val="{00000000-CE16-4D6F-AD48-EDD67BBBCFC2}"/>
            </c:ext>
          </c:extLst>
        </c:ser>
        <c:ser>
          <c:idx val="1"/>
          <c:order val="1"/>
          <c:tx>
            <c:v>Bulgaria %</c:v>
          </c:tx>
          <c:invertIfNegative val="1"/>
          <c:cat>
            <c:numRef>
              <c:f>'Turkey Student Analysis'!$E$66:$E$71</c:f>
              <c:numCache>
                <c:formatCode>0.0%</c:formatCode>
                <c:ptCount val="6"/>
                <c:pt idx="0">
                  <c:v>1</c:v>
                </c:pt>
                <c:pt idx="1">
                  <c:v>0</c:v>
                </c:pt>
                <c:pt idx="2">
                  <c:v>0</c:v>
                </c:pt>
                <c:pt idx="3">
                  <c:v>2</c:v>
                </c:pt>
                <c:pt idx="4">
                  <c:v>7</c:v>
                </c:pt>
              </c:numCache>
            </c:numRef>
          </c:cat>
          <c:val>
            <c:numRef>
              <c:f>'Turkey Student Analysis'!$G$66:$G$71</c:f>
              <c:numCache>
                <c:formatCode>0.0%</c:formatCode>
                <c:ptCount val="6"/>
                <c:pt idx="0">
                  <c:v>0</c:v>
                </c:pt>
                <c:pt idx="1">
                  <c:v>0</c:v>
                </c:pt>
                <c:pt idx="2">
                  <c:v>2</c:v>
                </c:pt>
                <c:pt idx="3">
                  <c:v>3</c:v>
                </c:pt>
                <c:pt idx="4">
                  <c:v>6</c:v>
                </c:pt>
              </c:numCache>
            </c:numRef>
          </c:val>
          <c:extLst>
            <c:ext xmlns:c16="http://schemas.microsoft.com/office/drawing/2014/chart" uri="{C3380CC4-5D6E-409C-BE32-E72D297353CC}">
              <c16:uniqueId val="{00000001-CE16-4D6F-AD48-EDD67BBBCFC2}"/>
            </c:ext>
          </c:extLst>
        </c:ser>
        <c:ser>
          <c:idx val="2"/>
          <c:order val="2"/>
          <c:tx>
            <c:v>Romania %</c:v>
          </c:tx>
          <c:invertIfNegative val="1"/>
          <c:cat>
            <c:numRef>
              <c:f>'Turkey Student Analysis'!$E$66:$E$71</c:f>
              <c:numCache>
                <c:formatCode>0.0%</c:formatCode>
                <c:ptCount val="6"/>
                <c:pt idx="0">
                  <c:v>1</c:v>
                </c:pt>
                <c:pt idx="1">
                  <c:v>0</c:v>
                </c:pt>
                <c:pt idx="2">
                  <c:v>0</c:v>
                </c:pt>
                <c:pt idx="3">
                  <c:v>2</c:v>
                </c:pt>
                <c:pt idx="4">
                  <c:v>7</c:v>
                </c:pt>
              </c:numCache>
            </c:numRef>
          </c:cat>
          <c:val>
            <c:numRef>
              <c:f>'Turkey Student Analysis'!$H$66:$H$71</c:f>
              <c:numCache>
                <c:formatCode>0.0%</c:formatCode>
                <c:ptCount val="6"/>
                <c:pt idx="0">
                  <c:v>0</c:v>
                </c:pt>
                <c:pt idx="1">
                  <c:v>0</c:v>
                </c:pt>
                <c:pt idx="2">
                  <c:v>0.18181818181818182</c:v>
                </c:pt>
                <c:pt idx="3">
                  <c:v>0.27272727272727271</c:v>
                </c:pt>
                <c:pt idx="4">
                  <c:v>0.54545454545454541</c:v>
                </c:pt>
              </c:numCache>
            </c:numRef>
          </c:val>
          <c:extLst>
            <c:ext xmlns:c16="http://schemas.microsoft.com/office/drawing/2014/chart" uri="{C3380CC4-5D6E-409C-BE32-E72D297353CC}">
              <c16:uniqueId val="{00000002-CE16-4D6F-AD48-EDD67BBBCFC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communication in English – total distribution</a:t>
            </a:r>
          </a:p>
        </c:rich>
      </c:tx>
      <c:overlay val="0"/>
    </c:title>
    <c:autoTitleDeleted val="0"/>
    <c:plotArea>
      <c:layout/>
      <c:pieChart>
        <c:varyColors val="1"/>
        <c:ser>
          <c:idx val="0"/>
          <c:order val="0"/>
          <c:tx>
            <c:v>Total count</c:v>
          </c:tx>
          <c:cat>
            <c:strRef>
              <c:f>'Turkey Student Analysis'!$B$78:$B$82</c:f>
              <c:strCache>
                <c:ptCount val="5"/>
                <c:pt idx="0">
                  <c:v>Not at all</c:v>
                </c:pt>
                <c:pt idx="1">
                  <c:v>Slightly</c:v>
                </c:pt>
                <c:pt idx="2">
                  <c:v>Moderately</c:v>
                </c:pt>
                <c:pt idx="3">
                  <c:v>Considerably</c:v>
                </c:pt>
                <c:pt idx="4">
                  <c:v>Very much</c:v>
                </c:pt>
              </c:strCache>
            </c:strRef>
          </c:cat>
          <c:val>
            <c:numRef>
              <c:f>'Turkey Student Analysis'!$C$78:$C$82</c:f>
              <c:numCache>
                <c:formatCode>General</c:formatCode>
                <c:ptCount val="5"/>
                <c:pt idx="0">
                  <c:v>0</c:v>
                </c:pt>
                <c:pt idx="1">
                  <c:v>0</c:v>
                </c:pt>
                <c:pt idx="2">
                  <c:v>1</c:v>
                </c:pt>
                <c:pt idx="3">
                  <c:v>7</c:v>
                </c:pt>
                <c:pt idx="4">
                  <c:v>13</c:v>
                </c:pt>
              </c:numCache>
            </c:numRef>
          </c:val>
          <c:extLst>
            <c:ext xmlns:c16="http://schemas.microsoft.com/office/drawing/2014/chart" uri="{C3380CC4-5D6E-409C-BE32-E72D297353CC}">
              <c16:uniqueId val="{00000000-FE64-42D9-9BCA-2EB256FDBC79}"/>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communication in English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Analysis'!$E$78:$E$83</c:f>
              <c:numCache>
                <c:formatCode>0.0%</c:formatCode>
                <c:ptCount val="6"/>
                <c:pt idx="0">
                  <c:v>0</c:v>
                </c:pt>
                <c:pt idx="1">
                  <c:v>0</c:v>
                </c:pt>
                <c:pt idx="2">
                  <c:v>1</c:v>
                </c:pt>
                <c:pt idx="3">
                  <c:v>2</c:v>
                </c:pt>
                <c:pt idx="4">
                  <c:v>7</c:v>
                </c:pt>
              </c:numCache>
            </c:numRef>
          </c:cat>
          <c:val>
            <c:numRef>
              <c:f>'Turkey Student Analysis'!$F$78:$F$83</c:f>
              <c:numCache>
                <c:formatCode>0.0%</c:formatCode>
                <c:ptCount val="6"/>
                <c:pt idx="0">
                  <c:v>0</c:v>
                </c:pt>
                <c:pt idx="1">
                  <c:v>0</c:v>
                </c:pt>
                <c:pt idx="2">
                  <c:v>0.1</c:v>
                </c:pt>
                <c:pt idx="3">
                  <c:v>0.2</c:v>
                </c:pt>
                <c:pt idx="4">
                  <c:v>0.7</c:v>
                </c:pt>
              </c:numCache>
            </c:numRef>
          </c:val>
          <c:extLst>
            <c:ext xmlns:c16="http://schemas.microsoft.com/office/drawing/2014/chart" uri="{C3380CC4-5D6E-409C-BE32-E72D297353CC}">
              <c16:uniqueId val="{00000000-AC2F-40ED-8261-7D73A42940BB}"/>
            </c:ext>
          </c:extLst>
        </c:ser>
        <c:ser>
          <c:idx val="1"/>
          <c:order val="1"/>
          <c:tx>
            <c:v>Bulgaria %</c:v>
          </c:tx>
          <c:invertIfNegative val="1"/>
          <c:cat>
            <c:numRef>
              <c:f>'Turkey Student Analysis'!$E$78:$E$83</c:f>
              <c:numCache>
                <c:formatCode>0.0%</c:formatCode>
                <c:ptCount val="6"/>
                <c:pt idx="0">
                  <c:v>0</c:v>
                </c:pt>
                <c:pt idx="1">
                  <c:v>0</c:v>
                </c:pt>
                <c:pt idx="2">
                  <c:v>1</c:v>
                </c:pt>
                <c:pt idx="3">
                  <c:v>2</c:v>
                </c:pt>
                <c:pt idx="4">
                  <c:v>7</c:v>
                </c:pt>
              </c:numCache>
            </c:numRef>
          </c:cat>
          <c:val>
            <c:numRef>
              <c:f>'Turkey Student Analysis'!$G$78:$G$83</c:f>
              <c:numCache>
                <c:formatCode>0.0%</c:formatCode>
                <c:ptCount val="6"/>
                <c:pt idx="0">
                  <c:v>0</c:v>
                </c:pt>
                <c:pt idx="1">
                  <c:v>0</c:v>
                </c:pt>
                <c:pt idx="2">
                  <c:v>0</c:v>
                </c:pt>
                <c:pt idx="3">
                  <c:v>5</c:v>
                </c:pt>
                <c:pt idx="4">
                  <c:v>6</c:v>
                </c:pt>
              </c:numCache>
            </c:numRef>
          </c:val>
          <c:extLst>
            <c:ext xmlns:c16="http://schemas.microsoft.com/office/drawing/2014/chart" uri="{C3380CC4-5D6E-409C-BE32-E72D297353CC}">
              <c16:uniqueId val="{00000001-AC2F-40ED-8261-7D73A42940BB}"/>
            </c:ext>
          </c:extLst>
        </c:ser>
        <c:ser>
          <c:idx val="2"/>
          <c:order val="2"/>
          <c:tx>
            <c:v>Romania %</c:v>
          </c:tx>
          <c:invertIfNegative val="1"/>
          <c:cat>
            <c:numRef>
              <c:f>'Turkey Student Analysis'!$E$78:$E$83</c:f>
              <c:numCache>
                <c:formatCode>0.0%</c:formatCode>
                <c:ptCount val="6"/>
                <c:pt idx="0">
                  <c:v>0</c:v>
                </c:pt>
                <c:pt idx="1">
                  <c:v>0</c:v>
                </c:pt>
                <c:pt idx="2">
                  <c:v>1</c:v>
                </c:pt>
                <c:pt idx="3">
                  <c:v>2</c:v>
                </c:pt>
                <c:pt idx="4">
                  <c:v>7</c:v>
                </c:pt>
              </c:numCache>
            </c:numRef>
          </c:cat>
          <c:val>
            <c:numRef>
              <c:f>'Turkey Student Analysis'!$H$78:$H$83</c:f>
              <c:numCache>
                <c:formatCode>0.0%</c:formatCode>
                <c:ptCount val="6"/>
                <c:pt idx="0">
                  <c:v>0</c:v>
                </c:pt>
                <c:pt idx="1">
                  <c:v>0</c:v>
                </c:pt>
                <c:pt idx="2">
                  <c:v>0</c:v>
                </c:pt>
                <c:pt idx="3">
                  <c:v>0.45454545454545453</c:v>
                </c:pt>
                <c:pt idx="4">
                  <c:v>0.54545454545454541</c:v>
                </c:pt>
              </c:numCache>
            </c:numRef>
          </c:val>
          <c:extLst>
            <c:ext xmlns:c16="http://schemas.microsoft.com/office/drawing/2014/chart" uri="{C3380CC4-5D6E-409C-BE32-E72D297353CC}">
              <c16:uniqueId val="{00000002-AC2F-40ED-8261-7D73A42940B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learning – total distribution</a:t>
            </a:r>
          </a:p>
        </c:rich>
      </c:tx>
      <c:overlay val="0"/>
    </c:title>
    <c:autoTitleDeleted val="0"/>
    <c:plotArea>
      <c:layout/>
      <c:pieChart>
        <c:varyColors val="1"/>
        <c:ser>
          <c:idx val="0"/>
          <c:order val="0"/>
          <c:tx>
            <c:v>Total count</c:v>
          </c:tx>
          <c:cat>
            <c:strRef>
              <c:f>'Turkey Student Analysis'!$B$90:$B$94</c:f>
              <c:strCache>
                <c:ptCount val="5"/>
                <c:pt idx="0">
                  <c:v>Not at all</c:v>
                </c:pt>
                <c:pt idx="1">
                  <c:v>Slightly</c:v>
                </c:pt>
                <c:pt idx="2">
                  <c:v>Moderately</c:v>
                </c:pt>
                <c:pt idx="3">
                  <c:v>Considerably</c:v>
                </c:pt>
                <c:pt idx="4">
                  <c:v>Very much</c:v>
                </c:pt>
              </c:strCache>
            </c:strRef>
          </c:cat>
          <c:val>
            <c:numRef>
              <c:f>'Turkey Student Analysis'!$C$90:$C$94</c:f>
              <c:numCache>
                <c:formatCode>General</c:formatCode>
                <c:ptCount val="5"/>
                <c:pt idx="0">
                  <c:v>0</c:v>
                </c:pt>
                <c:pt idx="1">
                  <c:v>0</c:v>
                </c:pt>
                <c:pt idx="2">
                  <c:v>1</c:v>
                </c:pt>
                <c:pt idx="3">
                  <c:v>6</c:v>
                </c:pt>
                <c:pt idx="4">
                  <c:v>14</c:v>
                </c:pt>
              </c:numCache>
            </c:numRef>
          </c:val>
          <c:extLst>
            <c:ext xmlns:c16="http://schemas.microsoft.com/office/drawing/2014/chart" uri="{C3380CC4-5D6E-409C-BE32-E72D297353CC}">
              <c16:uniqueId val="{00000000-98DA-45BB-8C75-89486BD18C4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learning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Analysis'!$E$90:$E$95</c:f>
              <c:numCache>
                <c:formatCode>0.0%</c:formatCode>
                <c:ptCount val="6"/>
                <c:pt idx="0">
                  <c:v>0</c:v>
                </c:pt>
                <c:pt idx="1">
                  <c:v>0</c:v>
                </c:pt>
                <c:pt idx="2">
                  <c:v>1</c:v>
                </c:pt>
                <c:pt idx="3">
                  <c:v>3</c:v>
                </c:pt>
                <c:pt idx="4">
                  <c:v>6</c:v>
                </c:pt>
              </c:numCache>
            </c:numRef>
          </c:cat>
          <c:val>
            <c:numRef>
              <c:f>'Turkey Student Analysis'!$F$90:$F$95</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0-0D8D-4914-B31C-0E7F89D33BFE}"/>
            </c:ext>
          </c:extLst>
        </c:ser>
        <c:ser>
          <c:idx val="1"/>
          <c:order val="1"/>
          <c:tx>
            <c:v>Bulgaria %</c:v>
          </c:tx>
          <c:invertIfNegative val="1"/>
          <c:cat>
            <c:numRef>
              <c:f>'Turkey Student Analysis'!$E$90:$E$95</c:f>
              <c:numCache>
                <c:formatCode>0.0%</c:formatCode>
                <c:ptCount val="6"/>
                <c:pt idx="0">
                  <c:v>0</c:v>
                </c:pt>
                <c:pt idx="1">
                  <c:v>0</c:v>
                </c:pt>
                <c:pt idx="2">
                  <c:v>1</c:v>
                </c:pt>
                <c:pt idx="3">
                  <c:v>3</c:v>
                </c:pt>
                <c:pt idx="4">
                  <c:v>6</c:v>
                </c:pt>
              </c:numCache>
            </c:numRef>
          </c:cat>
          <c:val>
            <c:numRef>
              <c:f>'Turkey Student Analysis'!$G$90:$G$95</c:f>
              <c:numCache>
                <c:formatCode>0.0%</c:formatCode>
                <c:ptCount val="6"/>
                <c:pt idx="0">
                  <c:v>0</c:v>
                </c:pt>
                <c:pt idx="1">
                  <c:v>0</c:v>
                </c:pt>
                <c:pt idx="2">
                  <c:v>0</c:v>
                </c:pt>
                <c:pt idx="3">
                  <c:v>3</c:v>
                </c:pt>
                <c:pt idx="4">
                  <c:v>8</c:v>
                </c:pt>
              </c:numCache>
            </c:numRef>
          </c:val>
          <c:extLst>
            <c:ext xmlns:c16="http://schemas.microsoft.com/office/drawing/2014/chart" uri="{C3380CC4-5D6E-409C-BE32-E72D297353CC}">
              <c16:uniqueId val="{00000001-0D8D-4914-B31C-0E7F89D33BFE}"/>
            </c:ext>
          </c:extLst>
        </c:ser>
        <c:ser>
          <c:idx val="2"/>
          <c:order val="2"/>
          <c:tx>
            <c:v>Romania %</c:v>
          </c:tx>
          <c:invertIfNegative val="1"/>
          <c:cat>
            <c:numRef>
              <c:f>'Turkey Student Analysis'!$E$90:$E$95</c:f>
              <c:numCache>
                <c:formatCode>0.0%</c:formatCode>
                <c:ptCount val="6"/>
                <c:pt idx="0">
                  <c:v>0</c:v>
                </c:pt>
                <c:pt idx="1">
                  <c:v>0</c:v>
                </c:pt>
                <c:pt idx="2">
                  <c:v>1</c:v>
                </c:pt>
                <c:pt idx="3">
                  <c:v>3</c:v>
                </c:pt>
                <c:pt idx="4">
                  <c:v>6</c:v>
                </c:pt>
              </c:numCache>
            </c:numRef>
          </c:cat>
          <c:val>
            <c:numRef>
              <c:f>'Turkey Student Analysis'!$H$90:$H$95</c:f>
              <c:numCache>
                <c:formatCode>0.0%</c:formatCode>
                <c:ptCount val="6"/>
                <c:pt idx="0">
                  <c:v>0</c:v>
                </c:pt>
                <c:pt idx="1">
                  <c:v>0</c:v>
                </c:pt>
                <c:pt idx="2">
                  <c:v>0</c:v>
                </c:pt>
                <c:pt idx="3">
                  <c:v>0.27272727272727271</c:v>
                </c:pt>
                <c:pt idx="4">
                  <c:v>0.72727272727272729</c:v>
                </c:pt>
              </c:numCache>
            </c:numRef>
          </c:val>
          <c:extLst>
            <c:ext xmlns:c16="http://schemas.microsoft.com/office/drawing/2014/chart" uri="{C3380CC4-5D6E-409C-BE32-E72D297353CC}">
              <c16:uniqueId val="{00000002-0D8D-4914-B31C-0E7F89D33BF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Feeling included and respected – total distribution</a:t>
            </a:r>
          </a:p>
        </c:rich>
      </c:tx>
      <c:overlay val="0"/>
    </c:title>
    <c:autoTitleDeleted val="0"/>
    <c:plotArea>
      <c:layout/>
      <c:pieChart>
        <c:varyColors val="1"/>
        <c:ser>
          <c:idx val="0"/>
          <c:order val="0"/>
          <c:tx>
            <c:v>Total count</c:v>
          </c:tx>
          <c:cat>
            <c:strRef>
              <c:f>'Turkey Student Analysis'!$B$102:$B$106</c:f>
              <c:strCache>
                <c:ptCount val="5"/>
                <c:pt idx="0">
                  <c:v>Strongly disagree</c:v>
                </c:pt>
                <c:pt idx="1">
                  <c:v>Disagree</c:v>
                </c:pt>
                <c:pt idx="2">
                  <c:v>Neutral</c:v>
                </c:pt>
                <c:pt idx="3">
                  <c:v>Agree</c:v>
                </c:pt>
                <c:pt idx="4">
                  <c:v>Strongly agree</c:v>
                </c:pt>
              </c:strCache>
            </c:strRef>
          </c:cat>
          <c:val>
            <c:numRef>
              <c:f>'Turkey Student Analysis'!$C$102:$C$106</c:f>
              <c:numCache>
                <c:formatCode>General</c:formatCode>
                <c:ptCount val="5"/>
                <c:pt idx="0">
                  <c:v>0</c:v>
                </c:pt>
                <c:pt idx="1">
                  <c:v>0</c:v>
                </c:pt>
                <c:pt idx="2">
                  <c:v>2</c:v>
                </c:pt>
                <c:pt idx="3">
                  <c:v>9</c:v>
                </c:pt>
                <c:pt idx="4">
                  <c:v>10</c:v>
                </c:pt>
              </c:numCache>
            </c:numRef>
          </c:val>
          <c:extLst>
            <c:ext xmlns:c16="http://schemas.microsoft.com/office/drawing/2014/chart" uri="{C3380CC4-5D6E-409C-BE32-E72D297353CC}">
              <c16:uniqueId val="{00000000-4EE5-4D9D-B381-D272E856A60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Feeling included and respected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Analysis'!$E$102:$E$107</c:f>
              <c:numCache>
                <c:formatCode>0.0%</c:formatCode>
                <c:ptCount val="6"/>
                <c:pt idx="0">
                  <c:v>0</c:v>
                </c:pt>
                <c:pt idx="1">
                  <c:v>0</c:v>
                </c:pt>
                <c:pt idx="2">
                  <c:v>0</c:v>
                </c:pt>
                <c:pt idx="3">
                  <c:v>5</c:v>
                </c:pt>
                <c:pt idx="4">
                  <c:v>5</c:v>
                </c:pt>
              </c:numCache>
            </c:numRef>
          </c:cat>
          <c:val>
            <c:numRef>
              <c:f>'Turkey Student Analysis'!$F$102:$F$107</c:f>
              <c:numCache>
                <c:formatCode>0.0%</c:formatCode>
                <c:ptCount val="6"/>
                <c:pt idx="0">
                  <c:v>0</c:v>
                </c:pt>
                <c:pt idx="1">
                  <c:v>0</c:v>
                </c:pt>
                <c:pt idx="2">
                  <c:v>0</c:v>
                </c:pt>
                <c:pt idx="3">
                  <c:v>0.5</c:v>
                </c:pt>
                <c:pt idx="4">
                  <c:v>0.5</c:v>
                </c:pt>
              </c:numCache>
            </c:numRef>
          </c:val>
          <c:extLst>
            <c:ext xmlns:c16="http://schemas.microsoft.com/office/drawing/2014/chart" uri="{C3380CC4-5D6E-409C-BE32-E72D297353CC}">
              <c16:uniqueId val="{00000000-E982-427D-A894-B559A5515111}"/>
            </c:ext>
          </c:extLst>
        </c:ser>
        <c:ser>
          <c:idx val="1"/>
          <c:order val="1"/>
          <c:tx>
            <c:v>Bulgaria %</c:v>
          </c:tx>
          <c:invertIfNegative val="1"/>
          <c:cat>
            <c:numRef>
              <c:f>'Turkey Student Analysis'!$E$102:$E$107</c:f>
              <c:numCache>
                <c:formatCode>0.0%</c:formatCode>
                <c:ptCount val="6"/>
                <c:pt idx="0">
                  <c:v>0</c:v>
                </c:pt>
                <c:pt idx="1">
                  <c:v>0</c:v>
                </c:pt>
                <c:pt idx="2">
                  <c:v>0</c:v>
                </c:pt>
                <c:pt idx="3">
                  <c:v>5</c:v>
                </c:pt>
                <c:pt idx="4">
                  <c:v>5</c:v>
                </c:pt>
              </c:numCache>
            </c:numRef>
          </c:cat>
          <c:val>
            <c:numRef>
              <c:f>'Turkey Student Analysis'!$G$102:$G$107</c:f>
              <c:numCache>
                <c:formatCode>0.0%</c:formatCode>
                <c:ptCount val="6"/>
                <c:pt idx="0">
                  <c:v>0</c:v>
                </c:pt>
                <c:pt idx="1">
                  <c:v>0</c:v>
                </c:pt>
                <c:pt idx="2">
                  <c:v>2</c:v>
                </c:pt>
                <c:pt idx="3">
                  <c:v>4</c:v>
                </c:pt>
                <c:pt idx="4">
                  <c:v>5</c:v>
                </c:pt>
              </c:numCache>
            </c:numRef>
          </c:val>
          <c:extLst>
            <c:ext xmlns:c16="http://schemas.microsoft.com/office/drawing/2014/chart" uri="{C3380CC4-5D6E-409C-BE32-E72D297353CC}">
              <c16:uniqueId val="{00000001-E982-427D-A894-B559A5515111}"/>
            </c:ext>
          </c:extLst>
        </c:ser>
        <c:ser>
          <c:idx val="2"/>
          <c:order val="2"/>
          <c:tx>
            <c:v>Romania %</c:v>
          </c:tx>
          <c:invertIfNegative val="1"/>
          <c:cat>
            <c:numRef>
              <c:f>'Turkey Student Analysis'!$E$102:$E$107</c:f>
              <c:numCache>
                <c:formatCode>0.0%</c:formatCode>
                <c:ptCount val="6"/>
                <c:pt idx="0">
                  <c:v>0</c:v>
                </c:pt>
                <c:pt idx="1">
                  <c:v>0</c:v>
                </c:pt>
                <c:pt idx="2">
                  <c:v>0</c:v>
                </c:pt>
                <c:pt idx="3">
                  <c:v>5</c:v>
                </c:pt>
                <c:pt idx="4">
                  <c:v>5</c:v>
                </c:pt>
              </c:numCache>
            </c:numRef>
          </c:cat>
          <c:val>
            <c:numRef>
              <c:f>'Turkey Student Analysis'!$H$102:$H$107</c:f>
              <c:numCache>
                <c:formatCode>0.0%</c:formatCode>
                <c:ptCount val="6"/>
                <c:pt idx="0">
                  <c:v>0</c:v>
                </c:pt>
                <c:pt idx="1">
                  <c:v>0</c:v>
                </c:pt>
                <c:pt idx="2">
                  <c:v>0.18181818181818182</c:v>
                </c:pt>
                <c:pt idx="3">
                  <c:v>0.36363636363636365</c:v>
                </c:pt>
                <c:pt idx="4">
                  <c:v>0.45454545454545453</c:v>
                </c:pt>
              </c:numCache>
            </c:numRef>
          </c:val>
          <c:extLst>
            <c:ext xmlns:c16="http://schemas.microsoft.com/office/drawing/2014/chart" uri="{C3380CC4-5D6E-409C-BE32-E72D297353CC}">
              <c16:uniqueId val="{00000002-E982-427D-A894-B559A551511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sessions – total distribution</a:t>
            </a:r>
          </a:p>
        </c:rich>
      </c:tx>
      <c:overlay val="0"/>
    </c:title>
    <c:autoTitleDeleted val="0"/>
    <c:plotArea>
      <c:layout/>
      <c:pieChart>
        <c:varyColors val="1"/>
        <c:ser>
          <c:idx val="0"/>
          <c:order val="0"/>
          <c:tx>
            <c:v>Total count</c:v>
          </c:tx>
          <c:cat>
            <c:strRef>
              <c:f>'Turkey Student Analysis'!$B$114:$B$118</c:f>
              <c:strCache>
                <c:ptCount val="5"/>
                <c:pt idx="0">
                  <c:v>Not useful</c:v>
                </c:pt>
                <c:pt idx="1">
                  <c:v>Slightly useful</c:v>
                </c:pt>
                <c:pt idx="2">
                  <c:v>Moderately useful</c:v>
                </c:pt>
                <c:pt idx="3">
                  <c:v>Useful</c:v>
                </c:pt>
                <c:pt idx="4">
                  <c:v>Very useful</c:v>
                </c:pt>
              </c:strCache>
            </c:strRef>
          </c:cat>
          <c:val>
            <c:numRef>
              <c:f>'Turkey Student Analysis'!$C$114:$C$118</c:f>
              <c:numCache>
                <c:formatCode>General</c:formatCode>
                <c:ptCount val="5"/>
                <c:pt idx="0">
                  <c:v>0</c:v>
                </c:pt>
                <c:pt idx="1">
                  <c:v>0</c:v>
                </c:pt>
                <c:pt idx="2">
                  <c:v>4</c:v>
                </c:pt>
                <c:pt idx="3">
                  <c:v>6</c:v>
                </c:pt>
                <c:pt idx="4">
                  <c:v>11</c:v>
                </c:pt>
              </c:numCache>
            </c:numRef>
          </c:val>
          <c:extLst>
            <c:ext xmlns:c16="http://schemas.microsoft.com/office/drawing/2014/chart" uri="{C3380CC4-5D6E-409C-BE32-E72D297353CC}">
              <c16:uniqueId val="{00000000-E16C-440E-B918-76A8A7165CF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sessions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Analysis'!$E$114:$E$119</c:f>
              <c:numCache>
                <c:formatCode>0.0%</c:formatCode>
                <c:ptCount val="6"/>
                <c:pt idx="0">
                  <c:v>0</c:v>
                </c:pt>
                <c:pt idx="1">
                  <c:v>0</c:v>
                </c:pt>
                <c:pt idx="2">
                  <c:v>2</c:v>
                </c:pt>
                <c:pt idx="3">
                  <c:v>3</c:v>
                </c:pt>
                <c:pt idx="4">
                  <c:v>5</c:v>
                </c:pt>
              </c:numCache>
            </c:numRef>
          </c:cat>
          <c:val>
            <c:numRef>
              <c:f>'Turkey Student Analysis'!$F$114:$F$119</c:f>
              <c:numCache>
                <c:formatCode>0.0%</c:formatCode>
                <c:ptCount val="6"/>
                <c:pt idx="0">
                  <c:v>0</c:v>
                </c:pt>
                <c:pt idx="1">
                  <c:v>0</c:v>
                </c:pt>
                <c:pt idx="2">
                  <c:v>0.2</c:v>
                </c:pt>
                <c:pt idx="3">
                  <c:v>0.3</c:v>
                </c:pt>
                <c:pt idx="4">
                  <c:v>0.5</c:v>
                </c:pt>
              </c:numCache>
            </c:numRef>
          </c:val>
          <c:extLst>
            <c:ext xmlns:c16="http://schemas.microsoft.com/office/drawing/2014/chart" uri="{C3380CC4-5D6E-409C-BE32-E72D297353CC}">
              <c16:uniqueId val="{00000000-1061-4B7A-AC73-7FCB0620C8D1}"/>
            </c:ext>
          </c:extLst>
        </c:ser>
        <c:ser>
          <c:idx val="1"/>
          <c:order val="1"/>
          <c:tx>
            <c:v>Bulgaria %</c:v>
          </c:tx>
          <c:invertIfNegative val="1"/>
          <c:cat>
            <c:numRef>
              <c:f>'Turkey Student Analysis'!$E$114:$E$119</c:f>
              <c:numCache>
                <c:formatCode>0.0%</c:formatCode>
                <c:ptCount val="6"/>
                <c:pt idx="0">
                  <c:v>0</c:v>
                </c:pt>
                <c:pt idx="1">
                  <c:v>0</c:v>
                </c:pt>
                <c:pt idx="2">
                  <c:v>2</c:v>
                </c:pt>
                <c:pt idx="3">
                  <c:v>3</c:v>
                </c:pt>
                <c:pt idx="4">
                  <c:v>5</c:v>
                </c:pt>
              </c:numCache>
            </c:numRef>
          </c:cat>
          <c:val>
            <c:numRef>
              <c:f>'Turkey Student Analysis'!$G$114:$G$119</c:f>
              <c:numCache>
                <c:formatCode>0.0%</c:formatCode>
                <c:ptCount val="6"/>
                <c:pt idx="0">
                  <c:v>0</c:v>
                </c:pt>
                <c:pt idx="1">
                  <c:v>0</c:v>
                </c:pt>
                <c:pt idx="2">
                  <c:v>2</c:v>
                </c:pt>
                <c:pt idx="3">
                  <c:v>3</c:v>
                </c:pt>
                <c:pt idx="4">
                  <c:v>6</c:v>
                </c:pt>
              </c:numCache>
            </c:numRef>
          </c:val>
          <c:extLst>
            <c:ext xmlns:c16="http://schemas.microsoft.com/office/drawing/2014/chart" uri="{C3380CC4-5D6E-409C-BE32-E72D297353CC}">
              <c16:uniqueId val="{00000001-1061-4B7A-AC73-7FCB0620C8D1}"/>
            </c:ext>
          </c:extLst>
        </c:ser>
        <c:ser>
          <c:idx val="2"/>
          <c:order val="2"/>
          <c:tx>
            <c:v>Romania %</c:v>
          </c:tx>
          <c:invertIfNegative val="1"/>
          <c:cat>
            <c:numRef>
              <c:f>'Turkey Student Analysis'!$E$114:$E$119</c:f>
              <c:numCache>
                <c:formatCode>0.0%</c:formatCode>
                <c:ptCount val="6"/>
                <c:pt idx="0">
                  <c:v>0</c:v>
                </c:pt>
                <c:pt idx="1">
                  <c:v>0</c:v>
                </c:pt>
                <c:pt idx="2">
                  <c:v>2</c:v>
                </c:pt>
                <c:pt idx="3">
                  <c:v>3</c:v>
                </c:pt>
                <c:pt idx="4">
                  <c:v>5</c:v>
                </c:pt>
              </c:numCache>
            </c:numRef>
          </c:cat>
          <c:val>
            <c:numRef>
              <c:f>'Turkey Student Analysis'!$H$114:$H$119</c:f>
              <c:numCache>
                <c:formatCode>0.0%</c:formatCode>
                <c:ptCount val="6"/>
                <c:pt idx="0">
                  <c:v>0</c:v>
                </c:pt>
                <c:pt idx="1">
                  <c:v>0</c:v>
                </c:pt>
                <c:pt idx="2">
                  <c:v>0.18181818181818182</c:v>
                </c:pt>
                <c:pt idx="3">
                  <c:v>0.27272727272727271</c:v>
                </c:pt>
                <c:pt idx="4">
                  <c:v>0.54545454545454541</c:v>
                </c:pt>
              </c:numCache>
            </c:numRef>
          </c:val>
          <c:extLst>
            <c:ext xmlns:c16="http://schemas.microsoft.com/office/drawing/2014/chart" uri="{C3380CC4-5D6E-409C-BE32-E72D297353CC}">
              <c16:uniqueId val="{00000002-1061-4B7A-AC73-7FCB0620C8D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learning outcomes – total distribution</a:t>
            </a:r>
          </a:p>
        </c:rich>
      </c:tx>
      <c:overlay val="0"/>
    </c:title>
    <c:autoTitleDeleted val="0"/>
    <c:plotArea>
      <c:layout/>
      <c:pieChart>
        <c:varyColors val="1"/>
        <c:ser>
          <c:idx val="0"/>
          <c:order val="0"/>
          <c:tx>
            <c:v>Total count</c:v>
          </c:tx>
          <c:cat>
            <c:strRef>
              <c:f>'Turkey Student Analysis'!$B$126:$B$130</c:f>
              <c:strCache>
                <c:ptCount val="5"/>
                <c:pt idx="0">
                  <c:v>Not achieved</c:v>
                </c:pt>
                <c:pt idx="1">
                  <c:v>Partly achieved</c:v>
                </c:pt>
                <c:pt idx="2">
                  <c:v>Mostly achieved</c:v>
                </c:pt>
                <c:pt idx="3">
                  <c:v>Achieved</c:v>
                </c:pt>
                <c:pt idx="4">
                  <c:v>Fully achieved</c:v>
                </c:pt>
              </c:strCache>
            </c:strRef>
          </c:cat>
          <c:val>
            <c:numRef>
              <c:f>'Turkey Student Analysis'!$C$126:$C$130</c:f>
              <c:numCache>
                <c:formatCode>General</c:formatCode>
                <c:ptCount val="5"/>
                <c:pt idx="0">
                  <c:v>1</c:v>
                </c:pt>
                <c:pt idx="1">
                  <c:v>0</c:v>
                </c:pt>
                <c:pt idx="2">
                  <c:v>0</c:v>
                </c:pt>
                <c:pt idx="3">
                  <c:v>10</c:v>
                </c:pt>
                <c:pt idx="4">
                  <c:v>10</c:v>
                </c:pt>
              </c:numCache>
            </c:numRef>
          </c:val>
          <c:extLst>
            <c:ext xmlns:c16="http://schemas.microsoft.com/office/drawing/2014/chart" uri="{C3380CC4-5D6E-409C-BE32-E72D297353CC}">
              <c16:uniqueId val="{00000000-2D32-467B-A7F6-997BB52D6B1A}"/>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learning outcomes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Analysis'!$E$126:$E$131</c:f>
              <c:numCache>
                <c:formatCode>0.0%</c:formatCode>
                <c:ptCount val="6"/>
                <c:pt idx="0">
                  <c:v>0</c:v>
                </c:pt>
                <c:pt idx="1">
                  <c:v>0</c:v>
                </c:pt>
                <c:pt idx="2">
                  <c:v>0</c:v>
                </c:pt>
                <c:pt idx="3">
                  <c:v>2</c:v>
                </c:pt>
                <c:pt idx="4">
                  <c:v>8</c:v>
                </c:pt>
              </c:numCache>
            </c:numRef>
          </c:cat>
          <c:val>
            <c:numRef>
              <c:f>'Turkey Student Analysis'!$F$126:$F$131</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0-F3C8-4DEE-9B5C-58E44463A4C8}"/>
            </c:ext>
          </c:extLst>
        </c:ser>
        <c:ser>
          <c:idx val="1"/>
          <c:order val="1"/>
          <c:tx>
            <c:v>Bulgaria %</c:v>
          </c:tx>
          <c:invertIfNegative val="1"/>
          <c:cat>
            <c:numRef>
              <c:f>'Turkey Student Analysis'!$E$126:$E$131</c:f>
              <c:numCache>
                <c:formatCode>0.0%</c:formatCode>
                <c:ptCount val="6"/>
                <c:pt idx="0">
                  <c:v>0</c:v>
                </c:pt>
                <c:pt idx="1">
                  <c:v>0</c:v>
                </c:pt>
                <c:pt idx="2">
                  <c:v>0</c:v>
                </c:pt>
                <c:pt idx="3">
                  <c:v>2</c:v>
                </c:pt>
                <c:pt idx="4">
                  <c:v>8</c:v>
                </c:pt>
              </c:numCache>
            </c:numRef>
          </c:cat>
          <c:val>
            <c:numRef>
              <c:f>'Turkey Student Analysis'!$G$126:$G$131</c:f>
              <c:numCache>
                <c:formatCode>0.0%</c:formatCode>
                <c:ptCount val="6"/>
                <c:pt idx="0">
                  <c:v>1</c:v>
                </c:pt>
                <c:pt idx="1">
                  <c:v>0</c:v>
                </c:pt>
                <c:pt idx="2">
                  <c:v>0</c:v>
                </c:pt>
                <c:pt idx="3">
                  <c:v>8</c:v>
                </c:pt>
                <c:pt idx="4">
                  <c:v>2</c:v>
                </c:pt>
              </c:numCache>
            </c:numRef>
          </c:val>
          <c:extLst>
            <c:ext xmlns:c16="http://schemas.microsoft.com/office/drawing/2014/chart" uri="{C3380CC4-5D6E-409C-BE32-E72D297353CC}">
              <c16:uniqueId val="{00000001-F3C8-4DEE-9B5C-58E44463A4C8}"/>
            </c:ext>
          </c:extLst>
        </c:ser>
        <c:ser>
          <c:idx val="2"/>
          <c:order val="2"/>
          <c:tx>
            <c:v>Romania %</c:v>
          </c:tx>
          <c:invertIfNegative val="1"/>
          <c:cat>
            <c:numRef>
              <c:f>'Turkey Student Analysis'!$E$126:$E$131</c:f>
              <c:numCache>
                <c:formatCode>0.0%</c:formatCode>
                <c:ptCount val="6"/>
                <c:pt idx="0">
                  <c:v>0</c:v>
                </c:pt>
                <c:pt idx="1">
                  <c:v>0</c:v>
                </c:pt>
                <c:pt idx="2">
                  <c:v>0</c:v>
                </c:pt>
                <c:pt idx="3">
                  <c:v>2</c:v>
                </c:pt>
                <c:pt idx="4">
                  <c:v>8</c:v>
                </c:pt>
              </c:numCache>
            </c:numRef>
          </c:cat>
          <c:val>
            <c:numRef>
              <c:f>'Turkey Student Analysis'!$H$126:$H$131</c:f>
              <c:numCache>
                <c:formatCode>0.0%</c:formatCode>
                <c:ptCount val="6"/>
                <c:pt idx="0">
                  <c:v>9.0909090909090912E-2</c:v>
                </c:pt>
                <c:pt idx="1">
                  <c:v>0</c:v>
                </c:pt>
                <c:pt idx="2">
                  <c:v>0</c:v>
                </c:pt>
                <c:pt idx="3">
                  <c:v>0.72727272727272729</c:v>
                </c:pt>
                <c:pt idx="4">
                  <c:v>0.18181818181818182</c:v>
                </c:pt>
              </c:numCache>
            </c:numRef>
          </c:val>
          <c:extLst>
            <c:ext xmlns:c16="http://schemas.microsoft.com/office/drawing/2014/chart" uri="{C3380CC4-5D6E-409C-BE32-E72D297353CC}">
              <c16:uniqueId val="{00000002-F3C8-4DEE-9B5C-58E44463A4C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mobility – total distribution</a:t>
            </a:r>
          </a:p>
        </c:rich>
      </c:tx>
      <c:overlay val="0"/>
    </c:title>
    <c:autoTitleDeleted val="0"/>
    <c:plotArea>
      <c:layout/>
      <c:pieChart>
        <c:varyColors val="1"/>
        <c:ser>
          <c:idx val="0"/>
          <c:order val="0"/>
          <c:tx>
            <c:v>Total count</c:v>
          </c:tx>
          <c:cat>
            <c:strRef>
              <c:f>'Turkey Student Analysis'!$B$138:$B$142</c:f>
              <c:strCache>
                <c:ptCount val="5"/>
                <c:pt idx="0">
                  <c:v>Definitely not</c:v>
                </c:pt>
                <c:pt idx="1">
                  <c:v>Probably not</c:v>
                </c:pt>
                <c:pt idx="2">
                  <c:v>Not sure</c:v>
                </c:pt>
                <c:pt idx="3">
                  <c:v>Probably yes</c:v>
                </c:pt>
                <c:pt idx="4">
                  <c:v>Definitely yes</c:v>
                </c:pt>
              </c:strCache>
            </c:strRef>
          </c:cat>
          <c:val>
            <c:numRef>
              <c:f>'Turkey Student Analysis'!$C$138:$C$142</c:f>
              <c:numCache>
                <c:formatCode>General</c:formatCode>
                <c:ptCount val="5"/>
                <c:pt idx="0">
                  <c:v>0</c:v>
                </c:pt>
                <c:pt idx="1">
                  <c:v>1</c:v>
                </c:pt>
                <c:pt idx="2">
                  <c:v>4</c:v>
                </c:pt>
                <c:pt idx="3">
                  <c:v>5</c:v>
                </c:pt>
                <c:pt idx="4">
                  <c:v>11</c:v>
                </c:pt>
              </c:numCache>
            </c:numRef>
          </c:val>
          <c:extLst>
            <c:ext xmlns:c16="http://schemas.microsoft.com/office/drawing/2014/chart" uri="{C3380CC4-5D6E-409C-BE32-E72D297353CC}">
              <c16:uniqueId val="{00000000-C1EC-4FEF-895F-EFB0C4A06BE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mobility – country comparison</a:t>
            </a:r>
          </a:p>
        </c:rich>
      </c:tx>
      <c:overlay val="0"/>
    </c:title>
    <c:autoTitleDeleted val="0"/>
    <c:plotArea>
      <c:layout/>
      <c:barChart>
        <c:barDir val="col"/>
        <c:grouping val="clustered"/>
        <c:varyColors val="0"/>
        <c:ser>
          <c:idx val="0"/>
          <c:order val="0"/>
          <c:tx>
            <c:v>Romania count</c:v>
          </c:tx>
          <c:invertIfNegative val="1"/>
          <c:cat>
            <c:numRef>
              <c:f>'Turkey Student Analysis'!$E$138:$E$143</c:f>
              <c:numCache>
                <c:formatCode>0.0%</c:formatCode>
                <c:ptCount val="6"/>
                <c:pt idx="0">
                  <c:v>0</c:v>
                </c:pt>
                <c:pt idx="1">
                  <c:v>0</c:v>
                </c:pt>
                <c:pt idx="2">
                  <c:v>2</c:v>
                </c:pt>
                <c:pt idx="3">
                  <c:v>2</c:v>
                </c:pt>
                <c:pt idx="4">
                  <c:v>6</c:v>
                </c:pt>
              </c:numCache>
            </c:numRef>
          </c:cat>
          <c:val>
            <c:numRef>
              <c:f>'Turkey Student Analysis'!$F$138:$F$143</c:f>
              <c:numCache>
                <c:formatCode>0.0%</c:formatCode>
                <c:ptCount val="6"/>
                <c:pt idx="0">
                  <c:v>0</c:v>
                </c:pt>
                <c:pt idx="1">
                  <c:v>0</c:v>
                </c:pt>
                <c:pt idx="2">
                  <c:v>0.2</c:v>
                </c:pt>
                <c:pt idx="3">
                  <c:v>0.2</c:v>
                </c:pt>
                <c:pt idx="4">
                  <c:v>0.6</c:v>
                </c:pt>
              </c:numCache>
            </c:numRef>
          </c:val>
          <c:extLst>
            <c:ext xmlns:c16="http://schemas.microsoft.com/office/drawing/2014/chart" uri="{C3380CC4-5D6E-409C-BE32-E72D297353CC}">
              <c16:uniqueId val="{00000000-7832-4430-B738-33CED7B06772}"/>
            </c:ext>
          </c:extLst>
        </c:ser>
        <c:ser>
          <c:idx val="1"/>
          <c:order val="1"/>
          <c:tx>
            <c:v>Bulgaria %</c:v>
          </c:tx>
          <c:invertIfNegative val="1"/>
          <c:cat>
            <c:numRef>
              <c:f>'Turkey Student Analysis'!$E$138:$E$143</c:f>
              <c:numCache>
                <c:formatCode>0.0%</c:formatCode>
                <c:ptCount val="6"/>
                <c:pt idx="0">
                  <c:v>0</c:v>
                </c:pt>
                <c:pt idx="1">
                  <c:v>0</c:v>
                </c:pt>
                <c:pt idx="2">
                  <c:v>2</c:v>
                </c:pt>
                <c:pt idx="3">
                  <c:v>2</c:v>
                </c:pt>
                <c:pt idx="4">
                  <c:v>6</c:v>
                </c:pt>
              </c:numCache>
            </c:numRef>
          </c:cat>
          <c:val>
            <c:numRef>
              <c:f>'Turkey Student Analysis'!$G$138:$G$143</c:f>
              <c:numCache>
                <c:formatCode>0.0%</c:formatCode>
                <c:ptCount val="6"/>
                <c:pt idx="0">
                  <c:v>0</c:v>
                </c:pt>
                <c:pt idx="1">
                  <c:v>1</c:v>
                </c:pt>
                <c:pt idx="2">
                  <c:v>2</c:v>
                </c:pt>
                <c:pt idx="3">
                  <c:v>3</c:v>
                </c:pt>
                <c:pt idx="4">
                  <c:v>5</c:v>
                </c:pt>
              </c:numCache>
            </c:numRef>
          </c:val>
          <c:extLst>
            <c:ext xmlns:c16="http://schemas.microsoft.com/office/drawing/2014/chart" uri="{C3380CC4-5D6E-409C-BE32-E72D297353CC}">
              <c16:uniqueId val="{00000001-7832-4430-B738-33CED7B06772}"/>
            </c:ext>
          </c:extLst>
        </c:ser>
        <c:ser>
          <c:idx val="2"/>
          <c:order val="2"/>
          <c:tx>
            <c:v>Romania %</c:v>
          </c:tx>
          <c:invertIfNegative val="1"/>
          <c:cat>
            <c:numRef>
              <c:f>'Turkey Student Analysis'!$E$138:$E$143</c:f>
              <c:numCache>
                <c:formatCode>0.0%</c:formatCode>
                <c:ptCount val="6"/>
                <c:pt idx="0">
                  <c:v>0</c:v>
                </c:pt>
                <c:pt idx="1">
                  <c:v>0</c:v>
                </c:pt>
                <c:pt idx="2">
                  <c:v>2</c:v>
                </c:pt>
                <c:pt idx="3">
                  <c:v>2</c:v>
                </c:pt>
                <c:pt idx="4">
                  <c:v>6</c:v>
                </c:pt>
              </c:numCache>
            </c:numRef>
          </c:cat>
          <c:val>
            <c:numRef>
              <c:f>'Turkey Student Analysis'!$H$138:$H$143</c:f>
              <c:numCache>
                <c:formatCode>0.0%</c:formatCode>
                <c:ptCount val="6"/>
                <c:pt idx="0">
                  <c:v>0</c:v>
                </c:pt>
                <c:pt idx="1">
                  <c:v>9.0909090909090912E-2</c:v>
                </c:pt>
                <c:pt idx="2">
                  <c:v>0.18181818181818182</c:v>
                </c:pt>
                <c:pt idx="3">
                  <c:v>0.27272727272727271</c:v>
                </c:pt>
                <c:pt idx="4">
                  <c:v>0.45454545454545453</c:v>
                </c:pt>
              </c:numCache>
            </c:numRef>
          </c:val>
          <c:extLst>
            <c:ext xmlns:c16="http://schemas.microsoft.com/office/drawing/2014/chart" uri="{C3380CC4-5D6E-409C-BE32-E72D297353CC}">
              <c16:uniqueId val="{00000002-7832-4430-B738-33CED7B0677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total distribution</a:t>
            </a:r>
          </a:p>
        </c:rich>
      </c:tx>
      <c:overlay val="0"/>
    </c:title>
    <c:autoTitleDeleted val="0"/>
    <c:plotArea>
      <c:layout/>
      <c:pieChart>
        <c:varyColors val="1"/>
        <c:ser>
          <c:idx val="0"/>
          <c:order val="0"/>
          <c:tx>
            <c:v>Total count</c:v>
          </c:tx>
          <c:cat>
            <c:strRef>
              <c:f>'Turkey Teacher Analysis'!$B$6:$B$10</c:f>
              <c:strCache>
                <c:ptCount val="5"/>
                <c:pt idx="0">
                  <c:v>Very dissatisfied</c:v>
                </c:pt>
                <c:pt idx="1">
                  <c:v>Dissatisfied</c:v>
                </c:pt>
                <c:pt idx="2">
                  <c:v>Neutral</c:v>
                </c:pt>
                <c:pt idx="3">
                  <c:v>Satisfied</c:v>
                </c:pt>
                <c:pt idx="4">
                  <c:v>Very satisfied</c:v>
                </c:pt>
              </c:strCache>
            </c:strRef>
          </c:cat>
          <c:val>
            <c:numRef>
              <c:f>'Turkey Teacher Analysis'!$C$6:$C$10</c:f>
              <c:numCache>
                <c:formatCode>General</c:formatCode>
                <c:ptCount val="5"/>
                <c:pt idx="0">
                  <c:v>0</c:v>
                </c:pt>
                <c:pt idx="1">
                  <c:v>0</c:v>
                </c:pt>
                <c:pt idx="2">
                  <c:v>0</c:v>
                </c:pt>
                <c:pt idx="3">
                  <c:v>6</c:v>
                </c:pt>
                <c:pt idx="4">
                  <c:v>3</c:v>
                </c:pt>
              </c:numCache>
            </c:numRef>
          </c:val>
          <c:extLst>
            <c:ext xmlns:c16="http://schemas.microsoft.com/office/drawing/2014/chart" uri="{C3380CC4-5D6E-409C-BE32-E72D297353CC}">
              <c16:uniqueId val="{00000000-D9C9-4AEE-A9F3-80CA382C1ED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Overall satisfaction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Analysis'!$E$6:$E$11</c:f>
              <c:numCache>
                <c:formatCode>0.0%</c:formatCode>
                <c:ptCount val="6"/>
                <c:pt idx="0">
                  <c:v>0</c:v>
                </c:pt>
                <c:pt idx="1">
                  <c:v>0</c:v>
                </c:pt>
                <c:pt idx="2">
                  <c:v>0</c:v>
                </c:pt>
                <c:pt idx="3">
                  <c:v>3</c:v>
                </c:pt>
                <c:pt idx="4">
                  <c:v>2</c:v>
                </c:pt>
              </c:numCache>
            </c:numRef>
          </c:cat>
          <c:val>
            <c:numRef>
              <c:f>'Turkey Teacher Analysis'!$F$6:$F$11</c:f>
              <c:numCache>
                <c:formatCode>0.0%</c:formatCode>
                <c:ptCount val="6"/>
                <c:pt idx="0">
                  <c:v>0</c:v>
                </c:pt>
                <c:pt idx="1">
                  <c:v>0</c:v>
                </c:pt>
                <c:pt idx="2">
                  <c:v>0</c:v>
                </c:pt>
                <c:pt idx="3">
                  <c:v>0.6</c:v>
                </c:pt>
                <c:pt idx="4">
                  <c:v>0.4</c:v>
                </c:pt>
              </c:numCache>
            </c:numRef>
          </c:val>
          <c:extLst>
            <c:ext xmlns:c16="http://schemas.microsoft.com/office/drawing/2014/chart" uri="{C3380CC4-5D6E-409C-BE32-E72D297353CC}">
              <c16:uniqueId val="{00000000-D5BA-4F30-B818-A0EB01736FD6}"/>
            </c:ext>
          </c:extLst>
        </c:ser>
        <c:ser>
          <c:idx val="1"/>
          <c:order val="1"/>
          <c:tx>
            <c:v>Bulgaria %</c:v>
          </c:tx>
          <c:invertIfNegative val="1"/>
          <c:cat>
            <c:numRef>
              <c:f>'Turkey Teacher Analysis'!$E$6:$E$11</c:f>
              <c:numCache>
                <c:formatCode>0.0%</c:formatCode>
                <c:ptCount val="6"/>
                <c:pt idx="0">
                  <c:v>0</c:v>
                </c:pt>
                <c:pt idx="1">
                  <c:v>0</c:v>
                </c:pt>
                <c:pt idx="2">
                  <c:v>0</c:v>
                </c:pt>
                <c:pt idx="3">
                  <c:v>3</c:v>
                </c:pt>
                <c:pt idx="4">
                  <c:v>2</c:v>
                </c:pt>
              </c:numCache>
            </c:numRef>
          </c:cat>
          <c:val>
            <c:numRef>
              <c:f>'Turkey Teacher Analysis'!$G$6:$G$11</c:f>
              <c:numCache>
                <c:formatCode>0.0%</c:formatCode>
                <c:ptCount val="6"/>
                <c:pt idx="0">
                  <c:v>0</c:v>
                </c:pt>
                <c:pt idx="1">
                  <c:v>0</c:v>
                </c:pt>
                <c:pt idx="2">
                  <c:v>0</c:v>
                </c:pt>
                <c:pt idx="3">
                  <c:v>3</c:v>
                </c:pt>
                <c:pt idx="4">
                  <c:v>1</c:v>
                </c:pt>
              </c:numCache>
            </c:numRef>
          </c:val>
          <c:extLst>
            <c:ext xmlns:c16="http://schemas.microsoft.com/office/drawing/2014/chart" uri="{C3380CC4-5D6E-409C-BE32-E72D297353CC}">
              <c16:uniqueId val="{00000001-D5BA-4F30-B818-A0EB01736FD6}"/>
            </c:ext>
          </c:extLst>
        </c:ser>
        <c:ser>
          <c:idx val="2"/>
          <c:order val="2"/>
          <c:tx>
            <c:v>Romania %</c:v>
          </c:tx>
          <c:invertIfNegative val="1"/>
          <c:cat>
            <c:numRef>
              <c:f>'Turkey Teacher Analysis'!$E$6:$E$11</c:f>
              <c:numCache>
                <c:formatCode>0.0%</c:formatCode>
                <c:ptCount val="6"/>
                <c:pt idx="0">
                  <c:v>0</c:v>
                </c:pt>
                <c:pt idx="1">
                  <c:v>0</c:v>
                </c:pt>
                <c:pt idx="2">
                  <c:v>0</c:v>
                </c:pt>
                <c:pt idx="3">
                  <c:v>3</c:v>
                </c:pt>
                <c:pt idx="4">
                  <c:v>2</c:v>
                </c:pt>
              </c:numCache>
            </c:numRef>
          </c:cat>
          <c:val>
            <c:numRef>
              <c:f>'Turkey Teacher Analysis'!$H$6:$H$11</c:f>
              <c:numCache>
                <c:formatCode>0.0%</c:formatCode>
                <c:ptCount val="6"/>
                <c:pt idx="0">
                  <c:v>0</c:v>
                </c:pt>
                <c:pt idx="1">
                  <c:v>0</c:v>
                </c:pt>
                <c:pt idx="2">
                  <c:v>0</c:v>
                </c:pt>
                <c:pt idx="3">
                  <c:v>0.75</c:v>
                </c:pt>
                <c:pt idx="4">
                  <c:v>0.25</c:v>
                </c:pt>
              </c:numCache>
            </c:numRef>
          </c:val>
          <c:extLst>
            <c:ext xmlns:c16="http://schemas.microsoft.com/office/drawing/2014/chart" uri="{C3380CC4-5D6E-409C-BE32-E72D297353CC}">
              <c16:uniqueId val="{00000002-D5BA-4F30-B818-A0EB01736FD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'Turkey Teacher Analysis'!$B$18:$B$22</c:f>
              <c:strCache>
                <c:ptCount val="5"/>
                <c:pt idx="0">
                  <c:v>Very poor</c:v>
                </c:pt>
                <c:pt idx="1">
                  <c:v>Poor</c:v>
                </c:pt>
                <c:pt idx="2">
                  <c:v>Average</c:v>
                </c:pt>
                <c:pt idx="3">
                  <c:v>Good</c:v>
                </c:pt>
                <c:pt idx="4">
                  <c:v>Excellent</c:v>
                </c:pt>
              </c:strCache>
            </c:strRef>
          </c:cat>
          <c:val>
            <c:numRef>
              <c:f>'Turkey Teacher Analysis'!$C$18:$C$22</c:f>
              <c:numCache>
                <c:formatCode>General</c:formatCode>
                <c:ptCount val="5"/>
                <c:pt idx="0">
                  <c:v>0</c:v>
                </c:pt>
                <c:pt idx="1">
                  <c:v>0</c:v>
                </c:pt>
                <c:pt idx="2">
                  <c:v>2</c:v>
                </c:pt>
                <c:pt idx="3">
                  <c:v>3</c:v>
                </c:pt>
                <c:pt idx="4">
                  <c:v>4</c:v>
                </c:pt>
              </c:numCache>
            </c:numRef>
          </c:val>
          <c:extLst>
            <c:ext xmlns:c16="http://schemas.microsoft.com/office/drawing/2014/chart" uri="{C3380CC4-5D6E-409C-BE32-E72D297353CC}">
              <c16:uniqueId val="{00000000-3F9E-4D3F-9428-6AE32725F3E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organisation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Analysis'!$E$18:$E$23</c:f>
              <c:numCache>
                <c:formatCode>0.0%</c:formatCode>
                <c:ptCount val="6"/>
                <c:pt idx="0">
                  <c:v>0</c:v>
                </c:pt>
                <c:pt idx="1">
                  <c:v>0</c:v>
                </c:pt>
                <c:pt idx="2">
                  <c:v>0</c:v>
                </c:pt>
                <c:pt idx="3">
                  <c:v>2</c:v>
                </c:pt>
                <c:pt idx="4">
                  <c:v>3</c:v>
                </c:pt>
              </c:numCache>
            </c:numRef>
          </c:cat>
          <c:val>
            <c:numRef>
              <c:f>'Turkey Teacher Analysis'!$F$18:$F$23</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0-9D94-47DF-B881-F1271FA8BD5D}"/>
            </c:ext>
          </c:extLst>
        </c:ser>
        <c:ser>
          <c:idx val="1"/>
          <c:order val="1"/>
          <c:tx>
            <c:v>Bulgaria %</c:v>
          </c:tx>
          <c:invertIfNegative val="1"/>
          <c:cat>
            <c:numRef>
              <c:f>'Turkey Teacher Analysis'!$E$18:$E$23</c:f>
              <c:numCache>
                <c:formatCode>0.0%</c:formatCode>
                <c:ptCount val="6"/>
                <c:pt idx="0">
                  <c:v>0</c:v>
                </c:pt>
                <c:pt idx="1">
                  <c:v>0</c:v>
                </c:pt>
                <c:pt idx="2">
                  <c:v>0</c:v>
                </c:pt>
                <c:pt idx="3">
                  <c:v>2</c:v>
                </c:pt>
                <c:pt idx="4">
                  <c:v>3</c:v>
                </c:pt>
              </c:numCache>
            </c:numRef>
          </c:cat>
          <c:val>
            <c:numRef>
              <c:f>'Turkey Teacher Analysis'!$G$18:$G$23</c:f>
              <c:numCache>
                <c:formatCode>0.0%</c:formatCode>
                <c:ptCount val="6"/>
                <c:pt idx="0">
                  <c:v>0</c:v>
                </c:pt>
                <c:pt idx="1">
                  <c:v>0</c:v>
                </c:pt>
                <c:pt idx="2">
                  <c:v>2</c:v>
                </c:pt>
                <c:pt idx="3">
                  <c:v>1</c:v>
                </c:pt>
                <c:pt idx="4">
                  <c:v>1</c:v>
                </c:pt>
              </c:numCache>
            </c:numRef>
          </c:val>
          <c:extLst>
            <c:ext xmlns:c16="http://schemas.microsoft.com/office/drawing/2014/chart" uri="{C3380CC4-5D6E-409C-BE32-E72D297353CC}">
              <c16:uniqueId val="{00000001-9D94-47DF-B881-F1271FA8BD5D}"/>
            </c:ext>
          </c:extLst>
        </c:ser>
        <c:ser>
          <c:idx val="2"/>
          <c:order val="2"/>
          <c:tx>
            <c:v>Romania %</c:v>
          </c:tx>
          <c:invertIfNegative val="1"/>
          <c:cat>
            <c:numRef>
              <c:f>'Turkey Teacher Analysis'!$E$18:$E$23</c:f>
              <c:numCache>
                <c:formatCode>0.0%</c:formatCode>
                <c:ptCount val="6"/>
                <c:pt idx="0">
                  <c:v>0</c:v>
                </c:pt>
                <c:pt idx="1">
                  <c:v>0</c:v>
                </c:pt>
                <c:pt idx="2">
                  <c:v>0</c:v>
                </c:pt>
                <c:pt idx="3">
                  <c:v>2</c:v>
                </c:pt>
                <c:pt idx="4">
                  <c:v>3</c:v>
                </c:pt>
              </c:numCache>
            </c:numRef>
          </c:cat>
          <c:val>
            <c:numRef>
              <c:f>'Turkey Teacher Analysis'!$H$18:$H$23</c:f>
              <c:numCache>
                <c:formatCode>0.0%</c:formatCode>
                <c:ptCount val="6"/>
                <c:pt idx="0">
                  <c:v>0</c:v>
                </c:pt>
                <c:pt idx="1">
                  <c:v>0</c:v>
                </c:pt>
                <c:pt idx="2">
                  <c:v>0.5</c:v>
                </c:pt>
                <c:pt idx="3">
                  <c:v>0.25</c:v>
                </c:pt>
                <c:pt idx="4">
                  <c:v>0.25</c:v>
                </c:pt>
              </c:numCache>
            </c:numRef>
          </c:val>
          <c:extLst>
            <c:ext xmlns:c16="http://schemas.microsoft.com/office/drawing/2014/chart" uri="{C3380CC4-5D6E-409C-BE32-E72D297353CC}">
              <c16:uniqueId val="{00000002-9D94-47DF-B881-F1271FA8BD5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Relevance of activities to project objectives – total distribution</a:t>
            </a:r>
          </a:p>
        </c:rich>
      </c:tx>
      <c:overlay val="0"/>
    </c:title>
    <c:autoTitleDeleted val="0"/>
    <c:plotArea>
      <c:layout/>
      <c:pieChart>
        <c:varyColors val="1"/>
        <c:ser>
          <c:idx val="0"/>
          <c:order val="0"/>
          <c:tx>
            <c:v>Total count</c:v>
          </c:tx>
          <c:cat>
            <c:strRef>
              <c:f>'Turkey Teacher Analysis'!$B$30:$B$34</c:f>
              <c:strCache>
                <c:ptCount val="5"/>
                <c:pt idx="0">
                  <c:v>Strongly disagree</c:v>
                </c:pt>
                <c:pt idx="1">
                  <c:v>Disagree</c:v>
                </c:pt>
                <c:pt idx="2">
                  <c:v>Neutral</c:v>
                </c:pt>
                <c:pt idx="3">
                  <c:v>Agree</c:v>
                </c:pt>
                <c:pt idx="4">
                  <c:v>Strongly agree</c:v>
                </c:pt>
              </c:strCache>
            </c:strRef>
          </c:cat>
          <c:val>
            <c:numRef>
              <c:f>'Turkey Teacher Analysis'!$C$30:$C$34</c:f>
              <c:numCache>
                <c:formatCode>General</c:formatCode>
                <c:ptCount val="5"/>
                <c:pt idx="0">
                  <c:v>0</c:v>
                </c:pt>
                <c:pt idx="1">
                  <c:v>1</c:v>
                </c:pt>
                <c:pt idx="2">
                  <c:v>0</c:v>
                </c:pt>
                <c:pt idx="3">
                  <c:v>3</c:v>
                </c:pt>
                <c:pt idx="4">
                  <c:v>5</c:v>
                </c:pt>
              </c:numCache>
            </c:numRef>
          </c:val>
          <c:extLst>
            <c:ext xmlns:c16="http://schemas.microsoft.com/office/drawing/2014/chart" uri="{C3380CC4-5D6E-409C-BE32-E72D297353CC}">
              <c16:uniqueId val="{00000000-EA91-49A5-BFD3-3FC84CDAC0A9}"/>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Relevance of activities to project objectives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Analysis'!$E$30:$E$35</c:f>
              <c:numCache>
                <c:formatCode>0.0%</c:formatCode>
                <c:ptCount val="6"/>
                <c:pt idx="0">
                  <c:v>0</c:v>
                </c:pt>
                <c:pt idx="1">
                  <c:v>1</c:v>
                </c:pt>
                <c:pt idx="2">
                  <c:v>0</c:v>
                </c:pt>
                <c:pt idx="3">
                  <c:v>2</c:v>
                </c:pt>
                <c:pt idx="4">
                  <c:v>2</c:v>
                </c:pt>
              </c:numCache>
            </c:numRef>
          </c:cat>
          <c:val>
            <c:numRef>
              <c:f>'Turkey Teacher Analysis'!$F$30:$F$35</c:f>
              <c:numCache>
                <c:formatCode>0.0%</c:formatCode>
                <c:ptCount val="6"/>
                <c:pt idx="0">
                  <c:v>0</c:v>
                </c:pt>
                <c:pt idx="1">
                  <c:v>0.2</c:v>
                </c:pt>
                <c:pt idx="2">
                  <c:v>0</c:v>
                </c:pt>
                <c:pt idx="3">
                  <c:v>0.4</c:v>
                </c:pt>
                <c:pt idx="4">
                  <c:v>0.4</c:v>
                </c:pt>
              </c:numCache>
            </c:numRef>
          </c:val>
          <c:extLst>
            <c:ext xmlns:c16="http://schemas.microsoft.com/office/drawing/2014/chart" uri="{C3380CC4-5D6E-409C-BE32-E72D297353CC}">
              <c16:uniqueId val="{00000000-42C3-4DEC-8195-D3D3BC6646B6}"/>
            </c:ext>
          </c:extLst>
        </c:ser>
        <c:ser>
          <c:idx val="1"/>
          <c:order val="1"/>
          <c:tx>
            <c:v>Bulgaria %</c:v>
          </c:tx>
          <c:invertIfNegative val="1"/>
          <c:cat>
            <c:numRef>
              <c:f>'Turkey Teacher Analysis'!$E$30:$E$35</c:f>
              <c:numCache>
                <c:formatCode>0.0%</c:formatCode>
                <c:ptCount val="6"/>
                <c:pt idx="0">
                  <c:v>0</c:v>
                </c:pt>
                <c:pt idx="1">
                  <c:v>1</c:v>
                </c:pt>
                <c:pt idx="2">
                  <c:v>0</c:v>
                </c:pt>
                <c:pt idx="3">
                  <c:v>2</c:v>
                </c:pt>
                <c:pt idx="4">
                  <c:v>2</c:v>
                </c:pt>
              </c:numCache>
            </c:numRef>
          </c:cat>
          <c:val>
            <c:numRef>
              <c:f>'Turkey Teacher Analysis'!$G$30:$G$35</c:f>
              <c:numCache>
                <c:formatCode>0.0%</c:formatCode>
                <c:ptCount val="6"/>
                <c:pt idx="0">
                  <c:v>0</c:v>
                </c:pt>
                <c:pt idx="1">
                  <c:v>0</c:v>
                </c:pt>
                <c:pt idx="2">
                  <c:v>0</c:v>
                </c:pt>
                <c:pt idx="3">
                  <c:v>1</c:v>
                </c:pt>
                <c:pt idx="4">
                  <c:v>3</c:v>
                </c:pt>
              </c:numCache>
            </c:numRef>
          </c:val>
          <c:extLst>
            <c:ext xmlns:c16="http://schemas.microsoft.com/office/drawing/2014/chart" uri="{C3380CC4-5D6E-409C-BE32-E72D297353CC}">
              <c16:uniqueId val="{00000001-42C3-4DEC-8195-D3D3BC6646B6}"/>
            </c:ext>
          </c:extLst>
        </c:ser>
        <c:ser>
          <c:idx val="2"/>
          <c:order val="2"/>
          <c:tx>
            <c:v>Romania %</c:v>
          </c:tx>
          <c:invertIfNegative val="1"/>
          <c:cat>
            <c:numRef>
              <c:f>'Turkey Teacher Analysis'!$E$30:$E$35</c:f>
              <c:numCache>
                <c:formatCode>0.0%</c:formatCode>
                <c:ptCount val="6"/>
                <c:pt idx="0">
                  <c:v>0</c:v>
                </c:pt>
                <c:pt idx="1">
                  <c:v>1</c:v>
                </c:pt>
                <c:pt idx="2">
                  <c:v>0</c:v>
                </c:pt>
                <c:pt idx="3">
                  <c:v>2</c:v>
                </c:pt>
                <c:pt idx="4">
                  <c:v>2</c:v>
                </c:pt>
              </c:numCache>
            </c:numRef>
          </c:cat>
          <c:val>
            <c:numRef>
              <c:f>'Turkey Teacher Analysis'!$H$30:$H$35</c:f>
              <c:numCache>
                <c:formatCode>0.0%</c:formatCode>
                <c:ptCount val="6"/>
                <c:pt idx="0">
                  <c:v>0</c:v>
                </c:pt>
                <c:pt idx="1">
                  <c:v>0</c:v>
                </c:pt>
                <c:pt idx="2">
                  <c:v>0</c:v>
                </c:pt>
                <c:pt idx="3">
                  <c:v>0.25</c:v>
                </c:pt>
                <c:pt idx="4">
                  <c:v>0.75</c:v>
                </c:pt>
              </c:numCache>
            </c:numRef>
          </c:val>
          <c:extLst>
            <c:ext xmlns:c16="http://schemas.microsoft.com/office/drawing/2014/chart" uri="{C3380CC4-5D6E-409C-BE32-E72D297353CC}">
              <c16:uniqueId val="{00000002-42C3-4DEC-8195-D3D3BC6646B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cooperation between partners – total distribution</a:t>
            </a:r>
          </a:p>
        </c:rich>
      </c:tx>
      <c:overlay val="0"/>
    </c:title>
    <c:autoTitleDeleted val="0"/>
    <c:plotArea>
      <c:layout/>
      <c:pieChart>
        <c:varyColors val="1"/>
        <c:ser>
          <c:idx val="0"/>
          <c:order val="0"/>
          <c:tx>
            <c:v>Total count</c:v>
          </c:tx>
          <c:cat>
            <c:strRef>
              <c:f>'Turkey Teacher Analysis'!$B$42:$B$46</c:f>
              <c:strCache>
                <c:ptCount val="5"/>
                <c:pt idx="0">
                  <c:v>Very poor</c:v>
                </c:pt>
                <c:pt idx="1">
                  <c:v>Poor</c:v>
                </c:pt>
                <c:pt idx="2">
                  <c:v>Average</c:v>
                </c:pt>
                <c:pt idx="3">
                  <c:v>Good</c:v>
                </c:pt>
                <c:pt idx="4">
                  <c:v>Excellent</c:v>
                </c:pt>
              </c:strCache>
            </c:strRef>
          </c:cat>
          <c:val>
            <c:numRef>
              <c:f>'Turkey Teacher Analysis'!$C$42:$C$46</c:f>
              <c:numCache>
                <c:formatCode>General</c:formatCode>
                <c:ptCount val="5"/>
                <c:pt idx="0">
                  <c:v>0</c:v>
                </c:pt>
                <c:pt idx="1">
                  <c:v>1</c:v>
                </c:pt>
                <c:pt idx="2">
                  <c:v>2</c:v>
                </c:pt>
                <c:pt idx="3">
                  <c:v>2</c:v>
                </c:pt>
                <c:pt idx="4">
                  <c:v>4</c:v>
                </c:pt>
              </c:numCache>
            </c:numRef>
          </c:val>
          <c:extLst>
            <c:ext xmlns:c16="http://schemas.microsoft.com/office/drawing/2014/chart" uri="{C3380CC4-5D6E-409C-BE32-E72D297353CC}">
              <c16:uniqueId val="{00000000-1472-4A86-843B-718CB80E1DE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cooperation between partners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Analysis'!$E$42:$E$47</c:f>
              <c:numCache>
                <c:formatCode>0.0%</c:formatCode>
                <c:ptCount val="6"/>
                <c:pt idx="0">
                  <c:v>0</c:v>
                </c:pt>
                <c:pt idx="1">
                  <c:v>0</c:v>
                </c:pt>
                <c:pt idx="2">
                  <c:v>1</c:v>
                </c:pt>
                <c:pt idx="3">
                  <c:v>2</c:v>
                </c:pt>
                <c:pt idx="4">
                  <c:v>2</c:v>
                </c:pt>
              </c:numCache>
            </c:numRef>
          </c:cat>
          <c:val>
            <c:numRef>
              <c:f>'Turkey Teacher Analysis'!$F$42:$F$47</c:f>
              <c:numCache>
                <c:formatCode>0.0%</c:formatCode>
                <c:ptCount val="6"/>
                <c:pt idx="0">
                  <c:v>0</c:v>
                </c:pt>
                <c:pt idx="1">
                  <c:v>0</c:v>
                </c:pt>
                <c:pt idx="2">
                  <c:v>0.2</c:v>
                </c:pt>
                <c:pt idx="3">
                  <c:v>0.4</c:v>
                </c:pt>
                <c:pt idx="4">
                  <c:v>0.4</c:v>
                </c:pt>
              </c:numCache>
            </c:numRef>
          </c:val>
          <c:extLst>
            <c:ext xmlns:c16="http://schemas.microsoft.com/office/drawing/2014/chart" uri="{C3380CC4-5D6E-409C-BE32-E72D297353CC}">
              <c16:uniqueId val="{00000000-8C79-42D4-B2C4-76230BE1904F}"/>
            </c:ext>
          </c:extLst>
        </c:ser>
        <c:ser>
          <c:idx val="1"/>
          <c:order val="1"/>
          <c:tx>
            <c:v>Bulgaria %</c:v>
          </c:tx>
          <c:invertIfNegative val="1"/>
          <c:cat>
            <c:numRef>
              <c:f>'Turkey Teacher Analysis'!$E$42:$E$47</c:f>
              <c:numCache>
                <c:formatCode>0.0%</c:formatCode>
                <c:ptCount val="6"/>
                <c:pt idx="0">
                  <c:v>0</c:v>
                </c:pt>
                <c:pt idx="1">
                  <c:v>0</c:v>
                </c:pt>
                <c:pt idx="2">
                  <c:v>1</c:v>
                </c:pt>
                <c:pt idx="3">
                  <c:v>2</c:v>
                </c:pt>
                <c:pt idx="4">
                  <c:v>2</c:v>
                </c:pt>
              </c:numCache>
            </c:numRef>
          </c:cat>
          <c:val>
            <c:numRef>
              <c:f>'Turkey Teacher Analysis'!$G$42:$G$47</c:f>
              <c:numCache>
                <c:formatCode>0.0%</c:formatCode>
                <c:ptCount val="6"/>
                <c:pt idx="0">
                  <c:v>0</c:v>
                </c:pt>
                <c:pt idx="1">
                  <c:v>1</c:v>
                </c:pt>
                <c:pt idx="2">
                  <c:v>1</c:v>
                </c:pt>
                <c:pt idx="3">
                  <c:v>0</c:v>
                </c:pt>
                <c:pt idx="4">
                  <c:v>2</c:v>
                </c:pt>
              </c:numCache>
            </c:numRef>
          </c:val>
          <c:extLst>
            <c:ext xmlns:c16="http://schemas.microsoft.com/office/drawing/2014/chart" uri="{C3380CC4-5D6E-409C-BE32-E72D297353CC}">
              <c16:uniqueId val="{00000001-8C79-42D4-B2C4-76230BE1904F}"/>
            </c:ext>
          </c:extLst>
        </c:ser>
        <c:ser>
          <c:idx val="2"/>
          <c:order val="2"/>
          <c:tx>
            <c:v>Romania %</c:v>
          </c:tx>
          <c:invertIfNegative val="1"/>
          <c:cat>
            <c:numRef>
              <c:f>'Turkey Teacher Analysis'!$E$42:$E$47</c:f>
              <c:numCache>
                <c:formatCode>0.0%</c:formatCode>
                <c:ptCount val="6"/>
                <c:pt idx="0">
                  <c:v>0</c:v>
                </c:pt>
                <c:pt idx="1">
                  <c:v>0</c:v>
                </c:pt>
                <c:pt idx="2">
                  <c:v>1</c:v>
                </c:pt>
                <c:pt idx="3">
                  <c:v>2</c:v>
                </c:pt>
                <c:pt idx="4">
                  <c:v>2</c:v>
                </c:pt>
              </c:numCache>
            </c:numRef>
          </c:cat>
          <c:val>
            <c:numRef>
              <c:f>'Turkey Teacher Analysis'!$H$42:$H$47</c:f>
              <c:numCache>
                <c:formatCode>0.0%</c:formatCode>
                <c:ptCount val="6"/>
                <c:pt idx="0">
                  <c:v>0</c:v>
                </c:pt>
                <c:pt idx="1">
                  <c:v>0.25</c:v>
                </c:pt>
                <c:pt idx="2">
                  <c:v>0.25</c:v>
                </c:pt>
                <c:pt idx="3">
                  <c:v>0</c:v>
                </c:pt>
                <c:pt idx="4">
                  <c:v>0.5</c:v>
                </c:pt>
              </c:numCache>
            </c:numRef>
          </c:val>
          <c:extLst>
            <c:ext xmlns:c16="http://schemas.microsoft.com/office/drawing/2014/chart" uri="{C3380CC4-5D6E-409C-BE32-E72D297353CC}">
              <c16:uniqueId val="{00000002-8C79-42D4-B2C4-76230BE1904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Exchange of good practices – total distribution</a:t>
            </a:r>
          </a:p>
        </c:rich>
      </c:tx>
      <c:overlay val="0"/>
    </c:title>
    <c:autoTitleDeleted val="0"/>
    <c:plotArea>
      <c:layout/>
      <c:pieChart>
        <c:varyColors val="1"/>
        <c:ser>
          <c:idx val="0"/>
          <c:order val="0"/>
          <c:tx>
            <c:v>Total count</c:v>
          </c:tx>
          <c:cat>
            <c:strRef>
              <c:f>'Turkey Teacher Analysis'!$B$54:$B$58</c:f>
              <c:strCache>
                <c:ptCount val="5"/>
                <c:pt idx="0">
                  <c:v>Not achieved</c:v>
                </c:pt>
                <c:pt idx="1">
                  <c:v>Partly achieved</c:v>
                </c:pt>
                <c:pt idx="2">
                  <c:v>Mostly achieved</c:v>
                </c:pt>
                <c:pt idx="3">
                  <c:v>Achieved</c:v>
                </c:pt>
                <c:pt idx="4">
                  <c:v>Fully achieved</c:v>
                </c:pt>
              </c:strCache>
            </c:strRef>
          </c:cat>
          <c:val>
            <c:numRef>
              <c:f>'Turkey Teacher Analysis'!$C$54:$C$58</c:f>
              <c:numCache>
                <c:formatCode>General</c:formatCode>
                <c:ptCount val="5"/>
                <c:pt idx="0">
                  <c:v>0</c:v>
                </c:pt>
                <c:pt idx="1">
                  <c:v>0</c:v>
                </c:pt>
                <c:pt idx="2">
                  <c:v>1</c:v>
                </c:pt>
                <c:pt idx="3">
                  <c:v>3</c:v>
                </c:pt>
                <c:pt idx="4">
                  <c:v>5</c:v>
                </c:pt>
              </c:numCache>
            </c:numRef>
          </c:val>
          <c:extLst>
            <c:ext xmlns:c16="http://schemas.microsoft.com/office/drawing/2014/chart" uri="{C3380CC4-5D6E-409C-BE32-E72D297353CC}">
              <c16:uniqueId val="{00000000-276E-48A2-8C0C-2D9A2084C8D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Exchange of good practices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Analysis'!$E$54:$E$59</c:f>
              <c:numCache>
                <c:formatCode>0.0%</c:formatCode>
                <c:ptCount val="6"/>
                <c:pt idx="0">
                  <c:v>0</c:v>
                </c:pt>
                <c:pt idx="1">
                  <c:v>0</c:v>
                </c:pt>
                <c:pt idx="2">
                  <c:v>0</c:v>
                </c:pt>
                <c:pt idx="3">
                  <c:v>1</c:v>
                </c:pt>
                <c:pt idx="4">
                  <c:v>4</c:v>
                </c:pt>
              </c:numCache>
            </c:numRef>
          </c:cat>
          <c:val>
            <c:numRef>
              <c:f>'Turkey Teacher Analysis'!$F$54:$F$59</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0-93EE-4825-A748-C37166B7517B}"/>
            </c:ext>
          </c:extLst>
        </c:ser>
        <c:ser>
          <c:idx val="1"/>
          <c:order val="1"/>
          <c:tx>
            <c:v>Bulgaria %</c:v>
          </c:tx>
          <c:invertIfNegative val="1"/>
          <c:cat>
            <c:numRef>
              <c:f>'Turkey Teacher Analysis'!$E$54:$E$59</c:f>
              <c:numCache>
                <c:formatCode>0.0%</c:formatCode>
                <c:ptCount val="6"/>
                <c:pt idx="0">
                  <c:v>0</c:v>
                </c:pt>
                <c:pt idx="1">
                  <c:v>0</c:v>
                </c:pt>
                <c:pt idx="2">
                  <c:v>0</c:v>
                </c:pt>
                <c:pt idx="3">
                  <c:v>1</c:v>
                </c:pt>
                <c:pt idx="4">
                  <c:v>4</c:v>
                </c:pt>
              </c:numCache>
            </c:numRef>
          </c:cat>
          <c:val>
            <c:numRef>
              <c:f>'Turkey Teacher Analysis'!$G$54:$G$59</c:f>
              <c:numCache>
                <c:formatCode>0.0%</c:formatCode>
                <c:ptCount val="6"/>
                <c:pt idx="0">
                  <c:v>0</c:v>
                </c:pt>
                <c:pt idx="1">
                  <c:v>0</c:v>
                </c:pt>
                <c:pt idx="2">
                  <c:v>1</c:v>
                </c:pt>
                <c:pt idx="3">
                  <c:v>2</c:v>
                </c:pt>
                <c:pt idx="4">
                  <c:v>1</c:v>
                </c:pt>
              </c:numCache>
            </c:numRef>
          </c:val>
          <c:extLst>
            <c:ext xmlns:c16="http://schemas.microsoft.com/office/drawing/2014/chart" uri="{C3380CC4-5D6E-409C-BE32-E72D297353CC}">
              <c16:uniqueId val="{00000001-93EE-4825-A748-C37166B7517B}"/>
            </c:ext>
          </c:extLst>
        </c:ser>
        <c:ser>
          <c:idx val="2"/>
          <c:order val="2"/>
          <c:tx>
            <c:v>Romania %</c:v>
          </c:tx>
          <c:invertIfNegative val="1"/>
          <c:cat>
            <c:numRef>
              <c:f>'Turkey Teacher Analysis'!$E$54:$E$59</c:f>
              <c:numCache>
                <c:formatCode>0.0%</c:formatCode>
                <c:ptCount val="6"/>
                <c:pt idx="0">
                  <c:v>0</c:v>
                </c:pt>
                <c:pt idx="1">
                  <c:v>0</c:v>
                </c:pt>
                <c:pt idx="2">
                  <c:v>0</c:v>
                </c:pt>
                <c:pt idx="3">
                  <c:v>1</c:v>
                </c:pt>
                <c:pt idx="4">
                  <c:v>4</c:v>
                </c:pt>
              </c:numCache>
            </c:numRef>
          </c:cat>
          <c:val>
            <c:numRef>
              <c:f>'Turkey Teacher Analysis'!$H$54:$H$59</c:f>
              <c:numCache>
                <c:formatCode>0.0%</c:formatCode>
                <c:ptCount val="6"/>
                <c:pt idx="0">
                  <c:v>0</c:v>
                </c:pt>
                <c:pt idx="1">
                  <c:v>0</c:v>
                </c:pt>
                <c:pt idx="2">
                  <c:v>0.25</c:v>
                </c:pt>
                <c:pt idx="3">
                  <c:v>0.5</c:v>
                </c:pt>
                <c:pt idx="4">
                  <c:v>0.25</c:v>
                </c:pt>
              </c:numCache>
            </c:numRef>
          </c:val>
          <c:extLst>
            <c:ext xmlns:c16="http://schemas.microsoft.com/office/drawing/2014/chart" uri="{C3380CC4-5D6E-409C-BE32-E72D297353CC}">
              <c16:uniqueId val="{00000002-93EE-4825-A748-C37166B7517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Professional learning gained – total distribution</a:t>
            </a:r>
          </a:p>
        </c:rich>
      </c:tx>
      <c:overlay val="0"/>
    </c:title>
    <c:autoTitleDeleted val="0"/>
    <c:plotArea>
      <c:layout/>
      <c:pieChart>
        <c:varyColors val="1"/>
        <c:ser>
          <c:idx val="0"/>
          <c:order val="0"/>
          <c:tx>
            <c:v>Total count</c:v>
          </c:tx>
          <c:cat>
            <c:strRef>
              <c:f>'Turkey Teacher Analysis'!$B$66:$B$70</c:f>
              <c:strCache>
                <c:ptCount val="5"/>
                <c:pt idx="0">
                  <c:v>Not at all</c:v>
                </c:pt>
                <c:pt idx="1">
                  <c:v>Slightly</c:v>
                </c:pt>
                <c:pt idx="2">
                  <c:v>Moderately</c:v>
                </c:pt>
                <c:pt idx="3">
                  <c:v>Considerably</c:v>
                </c:pt>
                <c:pt idx="4">
                  <c:v>Very much</c:v>
                </c:pt>
              </c:strCache>
            </c:strRef>
          </c:cat>
          <c:val>
            <c:numRef>
              <c:f>'Turkey Teacher Analysis'!$C$66:$C$70</c:f>
              <c:numCache>
                <c:formatCode>General</c:formatCode>
                <c:ptCount val="5"/>
                <c:pt idx="0">
                  <c:v>0</c:v>
                </c:pt>
                <c:pt idx="1">
                  <c:v>0</c:v>
                </c:pt>
                <c:pt idx="2">
                  <c:v>1</c:v>
                </c:pt>
                <c:pt idx="3">
                  <c:v>7</c:v>
                </c:pt>
                <c:pt idx="4">
                  <c:v>1</c:v>
                </c:pt>
              </c:numCache>
            </c:numRef>
          </c:val>
          <c:extLst>
            <c:ext xmlns:c16="http://schemas.microsoft.com/office/drawing/2014/chart" uri="{C3380CC4-5D6E-409C-BE32-E72D297353CC}">
              <c16:uniqueId val="{00000000-7E2A-473B-BF51-8FF81C012222}"/>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Professional learning gained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Analysis'!$E$66:$E$71</c:f>
              <c:numCache>
                <c:formatCode>0.0%</c:formatCode>
                <c:ptCount val="6"/>
                <c:pt idx="0">
                  <c:v>0</c:v>
                </c:pt>
                <c:pt idx="1">
                  <c:v>0</c:v>
                </c:pt>
                <c:pt idx="2">
                  <c:v>1</c:v>
                </c:pt>
                <c:pt idx="3">
                  <c:v>4</c:v>
                </c:pt>
                <c:pt idx="4">
                  <c:v>0</c:v>
                </c:pt>
              </c:numCache>
            </c:numRef>
          </c:cat>
          <c:val>
            <c:numRef>
              <c:f>'Turkey Teacher Analysis'!$F$66:$F$71</c:f>
              <c:numCache>
                <c:formatCode>0.0%</c:formatCode>
                <c:ptCount val="6"/>
                <c:pt idx="0">
                  <c:v>0</c:v>
                </c:pt>
                <c:pt idx="1">
                  <c:v>0</c:v>
                </c:pt>
                <c:pt idx="2">
                  <c:v>0.2</c:v>
                </c:pt>
                <c:pt idx="3">
                  <c:v>0.8</c:v>
                </c:pt>
                <c:pt idx="4">
                  <c:v>0</c:v>
                </c:pt>
              </c:numCache>
            </c:numRef>
          </c:val>
          <c:extLst>
            <c:ext xmlns:c16="http://schemas.microsoft.com/office/drawing/2014/chart" uri="{C3380CC4-5D6E-409C-BE32-E72D297353CC}">
              <c16:uniqueId val="{00000000-6A64-4FA0-8895-66825F02C3A7}"/>
            </c:ext>
          </c:extLst>
        </c:ser>
        <c:ser>
          <c:idx val="1"/>
          <c:order val="1"/>
          <c:tx>
            <c:v>Bulgaria %</c:v>
          </c:tx>
          <c:invertIfNegative val="1"/>
          <c:cat>
            <c:numRef>
              <c:f>'Turkey Teacher Analysis'!$E$66:$E$71</c:f>
              <c:numCache>
                <c:formatCode>0.0%</c:formatCode>
                <c:ptCount val="6"/>
                <c:pt idx="0">
                  <c:v>0</c:v>
                </c:pt>
                <c:pt idx="1">
                  <c:v>0</c:v>
                </c:pt>
                <c:pt idx="2">
                  <c:v>1</c:v>
                </c:pt>
                <c:pt idx="3">
                  <c:v>4</c:v>
                </c:pt>
                <c:pt idx="4">
                  <c:v>0</c:v>
                </c:pt>
              </c:numCache>
            </c:numRef>
          </c:cat>
          <c:val>
            <c:numRef>
              <c:f>'Turkey Teacher Analysis'!$G$66:$G$71</c:f>
              <c:numCache>
                <c:formatCode>0.0%</c:formatCode>
                <c:ptCount val="6"/>
                <c:pt idx="0">
                  <c:v>0</c:v>
                </c:pt>
                <c:pt idx="1">
                  <c:v>0</c:v>
                </c:pt>
                <c:pt idx="2">
                  <c:v>0</c:v>
                </c:pt>
                <c:pt idx="3">
                  <c:v>3</c:v>
                </c:pt>
                <c:pt idx="4">
                  <c:v>1</c:v>
                </c:pt>
              </c:numCache>
            </c:numRef>
          </c:val>
          <c:extLst>
            <c:ext xmlns:c16="http://schemas.microsoft.com/office/drawing/2014/chart" uri="{C3380CC4-5D6E-409C-BE32-E72D297353CC}">
              <c16:uniqueId val="{00000001-6A64-4FA0-8895-66825F02C3A7}"/>
            </c:ext>
          </c:extLst>
        </c:ser>
        <c:ser>
          <c:idx val="2"/>
          <c:order val="2"/>
          <c:tx>
            <c:v>Romania %</c:v>
          </c:tx>
          <c:invertIfNegative val="1"/>
          <c:cat>
            <c:numRef>
              <c:f>'Turkey Teacher Analysis'!$E$66:$E$71</c:f>
              <c:numCache>
                <c:formatCode>0.0%</c:formatCode>
                <c:ptCount val="6"/>
                <c:pt idx="0">
                  <c:v>0</c:v>
                </c:pt>
                <c:pt idx="1">
                  <c:v>0</c:v>
                </c:pt>
                <c:pt idx="2">
                  <c:v>1</c:v>
                </c:pt>
                <c:pt idx="3">
                  <c:v>4</c:v>
                </c:pt>
                <c:pt idx="4">
                  <c:v>0</c:v>
                </c:pt>
              </c:numCache>
            </c:numRef>
          </c:cat>
          <c:val>
            <c:numRef>
              <c:f>'Turkey Teacher Analysis'!$H$66:$H$71</c:f>
              <c:numCache>
                <c:formatCode>0.0%</c:formatCode>
                <c:ptCount val="6"/>
                <c:pt idx="0">
                  <c:v>0</c:v>
                </c:pt>
                <c:pt idx="1">
                  <c:v>0</c:v>
                </c:pt>
                <c:pt idx="2">
                  <c:v>0</c:v>
                </c:pt>
                <c:pt idx="3">
                  <c:v>0.75</c:v>
                </c:pt>
                <c:pt idx="4">
                  <c:v>0.25</c:v>
                </c:pt>
              </c:numCache>
            </c:numRef>
          </c:val>
          <c:extLst>
            <c:ext xmlns:c16="http://schemas.microsoft.com/office/drawing/2014/chart" uri="{C3380CC4-5D6E-409C-BE32-E72D297353CC}">
              <c16:uniqueId val="{00000002-6A64-4FA0-8895-66825F02C3A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Student engagement and motivation – total distribution</a:t>
            </a:r>
          </a:p>
        </c:rich>
      </c:tx>
      <c:overlay val="0"/>
    </c:title>
    <c:autoTitleDeleted val="0"/>
    <c:plotArea>
      <c:layout/>
      <c:pieChart>
        <c:varyColors val="1"/>
        <c:ser>
          <c:idx val="0"/>
          <c:order val="0"/>
          <c:tx>
            <c:v>Total count</c:v>
          </c:tx>
          <c:cat>
            <c:strRef>
              <c:f>'Turkey Teacher Analysis'!$B$78:$B$82</c:f>
              <c:strCache>
                <c:ptCount val="5"/>
                <c:pt idx="0">
                  <c:v>Very low</c:v>
                </c:pt>
                <c:pt idx="1">
                  <c:v>Low</c:v>
                </c:pt>
                <c:pt idx="2">
                  <c:v>Moderate</c:v>
                </c:pt>
                <c:pt idx="3">
                  <c:v>High</c:v>
                </c:pt>
                <c:pt idx="4">
                  <c:v>Very high</c:v>
                </c:pt>
              </c:strCache>
            </c:strRef>
          </c:cat>
          <c:val>
            <c:numRef>
              <c:f>'Turkey Teacher Analysis'!$C$78:$C$82</c:f>
              <c:numCache>
                <c:formatCode>General</c:formatCode>
                <c:ptCount val="5"/>
                <c:pt idx="0">
                  <c:v>0</c:v>
                </c:pt>
                <c:pt idx="1">
                  <c:v>0</c:v>
                </c:pt>
                <c:pt idx="2">
                  <c:v>0</c:v>
                </c:pt>
                <c:pt idx="3">
                  <c:v>4</c:v>
                </c:pt>
                <c:pt idx="4">
                  <c:v>5</c:v>
                </c:pt>
              </c:numCache>
            </c:numRef>
          </c:val>
          <c:extLst>
            <c:ext xmlns:c16="http://schemas.microsoft.com/office/drawing/2014/chart" uri="{C3380CC4-5D6E-409C-BE32-E72D297353CC}">
              <c16:uniqueId val="{00000000-F736-4DB6-8ABF-53430C057E6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Student engagement and motivation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Analysis'!$E$78:$E$83</c:f>
              <c:numCache>
                <c:formatCode>0.0%</c:formatCode>
                <c:ptCount val="6"/>
                <c:pt idx="0">
                  <c:v>0</c:v>
                </c:pt>
                <c:pt idx="1">
                  <c:v>0</c:v>
                </c:pt>
                <c:pt idx="2">
                  <c:v>0</c:v>
                </c:pt>
                <c:pt idx="3">
                  <c:v>4</c:v>
                </c:pt>
                <c:pt idx="4">
                  <c:v>1</c:v>
                </c:pt>
              </c:numCache>
            </c:numRef>
          </c:cat>
          <c:val>
            <c:numRef>
              <c:f>'Turkey Teacher Analysis'!$F$78:$F$83</c:f>
              <c:numCache>
                <c:formatCode>0.0%</c:formatCode>
                <c:ptCount val="6"/>
                <c:pt idx="0">
                  <c:v>0</c:v>
                </c:pt>
                <c:pt idx="1">
                  <c:v>0</c:v>
                </c:pt>
                <c:pt idx="2">
                  <c:v>0</c:v>
                </c:pt>
                <c:pt idx="3">
                  <c:v>0.8</c:v>
                </c:pt>
                <c:pt idx="4">
                  <c:v>0.2</c:v>
                </c:pt>
              </c:numCache>
            </c:numRef>
          </c:val>
          <c:extLst>
            <c:ext xmlns:c16="http://schemas.microsoft.com/office/drawing/2014/chart" uri="{C3380CC4-5D6E-409C-BE32-E72D297353CC}">
              <c16:uniqueId val="{00000000-9587-4E42-9DFC-9132B05C3854}"/>
            </c:ext>
          </c:extLst>
        </c:ser>
        <c:ser>
          <c:idx val="1"/>
          <c:order val="1"/>
          <c:tx>
            <c:v>Bulgaria %</c:v>
          </c:tx>
          <c:invertIfNegative val="1"/>
          <c:cat>
            <c:numRef>
              <c:f>'Turkey Teacher Analysis'!$E$78:$E$83</c:f>
              <c:numCache>
                <c:formatCode>0.0%</c:formatCode>
                <c:ptCount val="6"/>
                <c:pt idx="0">
                  <c:v>0</c:v>
                </c:pt>
                <c:pt idx="1">
                  <c:v>0</c:v>
                </c:pt>
                <c:pt idx="2">
                  <c:v>0</c:v>
                </c:pt>
                <c:pt idx="3">
                  <c:v>4</c:v>
                </c:pt>
                <c:pt idx="4">
                  <c:v>1</c:v>
                </c:pt>
              </c:numCache>
            </c:numRef>
          </c:cat>
          <c:val>
            <c:numRef>
              <c:f>'Turkey Teacher Analysis'!$G$78:$G$83</c:f>
              <c:numCache>
                <c:formatCode>0.0%</c:formatCode>
                <c:ptCount val="6"/>
                <c:pt idx="0">
                  <c:v>0</c:v>
                </c:pt>
                <c:pt idx="1">
                  <c:v>0</c:v>
                </c:pt>
                <c:pt idx="2">
                  <c:v>0</c:v>
                </c:pt>
                <c:pt idx="3">
                  <c:v>0</c:v>
                </c:pt>
                <c:pt idx="4">
                  <c:v>4</c:v>
                </c:pt>
              </c:numCache>
            </c:numRef>
          </c:val>
          <c:extLst>
            <c:ext xmlns:c16="http://schemas.microsoft.com/office/drawing/2014/chart" uri="{C3380CC4-5D6E-409C-BE32-E72D297353CC}">
              <c16:uniqueId val="{00000001-9587-4E42-9DFC-9132B05C3854}"/>
            </c:ext>
          </c:extLst>
        </c:ser>
        <c:ser>
          <c:idx val="2"/>
          <c:order val="2"/>
          <c:tx>
            <c:v>Romania %</c:v>
          </c:tx>
          <c:invertIfNegative val="1"/>
          <c:cat>
            <c:numRef>
              <c:f>'Turkey Teacher Analysis'!$E$78:$E$83</c:f>
              <c:numCache>
                <c:formatCode>0.0%</c:formatCode>
                <c:ptCount val="6"/>
                <c:pt idx="0">
                  <c:v>0</c:v>
                </c:pt>
                <c:pt idx="1">
                  <c:v>0</c:v>
                </c:pt>
                <c:pt idx="2">
                  <c:v>0</c:v>
                </c:pt>
                <c:pt idx="3">
                  <c:v>4</c:v>
                </c:pt>
                <c:pt idx="4">
                  <c:v>1</c:v>
                </c:pt>
              </c:numCache>
            </c:numRef>
          </c:cat>
          <c:val>
            <c:numRef>
              <c:f>'Turkey Teacher Analysis'!$H$78:$H$83</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9587-4E42-9DFC-9132B05C385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Inclusion and equal participation – total distribution</a:t>
            </a:r>
          </a:p>
        </c:rich>
      </c:tx>
      <c:overlay val="0"/>
    </c:title>
    <c:autoTitleDeleted val="0"/>
    <c:plotArea>
      <c:layout/>
      <c:pieChart>
        <c:varyColors val="1"/>
        <c:ser>
          <c:idx val="0"/>
          <c:order val="0"/>
          <c:tx>
            <c:v>Total count</c:v>
          </c:tx>
          <c:cat>
            <c:strRef>
              <c:f>'Turkey Teacher Analysis'!$B$90:$B$94</c:f>
              <c:strCache>
                <c:ptCount val="5"/>
                <c:pt idx="0">
                  <c:v>Strongly disagree</c:v>
                </c:pt>
                <c:pt idx="1">
                  <c:v>Disagree</c:v>
                </c:pt>
                <c:pt idx="2">
                  <c:v>Neutral</c:v>
                </c:pt>
                <c:pt idx="3">
                  <c:v>Agree</c:v>
                </c:pt>
                <c:pt idx="4">
                  <c:v>Strongly agree</c:v>
                </c:pt>
              </c:strCache>
            </c:strRef>
          </c:cat>
          <c:val>
            <c:numRef>
              <c:f>'Turkey Teacher Analysis'!$C$90:$C$94</c:f>
              <c:numCache>
                <c:formatCode>General</c:formatCode>
                <c:ptCount val="5"/>
                <c:pt idx="0">
                  <c:v>0</c:v>
                </c:pt>
                <c:pt idx="1">
                  <c:v>0</c:v>
                </c:pt>
                <c:pt idx="2">
                  <c:v>1</c:v>
                </c:pt>
                <c:pt idx="3">
                  <c:v>2</c:v>
                </c:pt>
                <c:pt idx="4">
                  <c:v>6</c:v>
                </c:pt>
              </c:numCache>
            </c:numRef>
          </c:val>
          <c:extLst>
            <c:ext xmlns:c16="http://schemas.microsoft.com/office/drawing/2014/chart" uri="{C3380CC4-5D6E-409C-BE32-E72D297353CC}">
              <c16:uniqueId val="{00000000-1A81-4174-8C17-7CEF532C8CD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Inclusion and equal participation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Analysis'!$E$90:$E$95</c:f>
              <c:numCache>
                <c:formatCode>0.0%</c:formatCode>
                <c:ptCount val="6"/>
                <c:pt idx="0">
                  <c:v>0</c:v>
                </c:pt>
                <c:pt idx="1">
                  <c:v>0</c:v>
                </c:pt>
                <c:pt idx="2">
                  <c:v>1</c:v>
                </c:pt>
                <c:pt idx="3">
                  <c:v>2</c:v>
                </c:pt>
                <c:pt idx="4">
                  <c:v>2</c:v>
                </c:pt>
              </c:numCache>
            </c:numRef>
          </c:cat>
          <c:val>
            <c:numRef>
              <c:f>'Turkey Teacher Analysis'!$F$90:$F$95</c:f>
              <c:numCache>
                <c:formatCode>0.0%</c:formatCode>
                <c:ptCount val="6"/>
                <c:pt idx="0">
                  <c:v>0</c:v>
                </c:pt>
                <c:pt idx="1">
                  <c:v>0</c:v>
                </c:pt>
                <c:pt idx="2">
                  <c:v>0.2</c:v>
                </c:pt>
                <c:pt idx="3">
                  <c:v>0.4</c:v>
                </c:pt>
                <c:pt idx="4">
                  <c:v>0.4</c:v>
                </c:pt>
              </c:numCache>
            </c:numRef>
          </c:val>
          <c:extLst>
            <c:ext xmlns:c16="http://schemas.microsoft.com/office/drawing/2014/chart" uri="{C3380CC4-5D6E-409C-BE32-E72D297353CC}">
              <c16:uniqueId val="{00000000-070B-4F54-A411-081372E6DA46}"/>
            </c:ext>
          </c:extLst>
        </c:ser>
        <c:ser>
          <c:idx val="1"/>
          <c:order val="1"/>
          <c:tx>
            <c:v>Bulgaria %</c:v>
          </c:tx>
          <c:invertIfNegative val="1"/>
          <c:cat>
            <c:numRef>
              <c:f>'Turkey Teacher Analysis'!$E$90:$E$95</c:f>
              <c:numCache>
                <c:formatCode>0.0%</c:formatCode>
                <c:ptCount val="6"/>
                <c:pt idx="0">
                  <c:v>0</c:v>
                </c:pt>
                <c:pt idx="1">
                  <c:v>0</c:v>
                </c:pt>
                <c:pt idx="2">
                  <c:v>1</c:v>
                </c:pt>
                <c:pt idx="3">
                  <c:v>2</c:v>
                </c:pt>
                <c:pt idx="4">
                  <c:v>2</c:v>
                </c:pt>
              </c:numCache>
            </c:numRef>
          </c:cat>
          <c:val>
            <c:numRef>
              <c:f>'Turkey Teacher Analysis'!$G$90:$G$95</c:f>
              <c:numCache>
                <c:formatCode>0.0%</c:formatCode>
                <c:ptCount val="6"/>
                <c:pt idx="0">
                  <c:v>0</c:v>
                </c:pt>
                <c:pt idx="1">
                  <c:v>0</c:v>
                </c:pt>
                <c:pt idx="2">
                  <c:v>0</c:v>
                </c:pt>
                <c:pt idx="3">
                  <c:v>0</c:v>
                </c:pt>
                <c:pt idx="4">
                  <c:v>4</c:v>
                </c:pt>
              </c:numCache>
            </c:numRef>
          </c:val>
          <c:extLst>
            <c:ext xmlns:c16="http://schemas.microsoft.com/office/drawing/2014/chart" uri="{C3380CC4-5D6E-409C-BE32-E72D297353CC}">
              <c16:uniqueId val="{00000001-070B-4F54-A411-081372E6DA46}"/>
            </c:ext>
          </c:extLst>
        </c:ser>
        <c:ser>
          <c:idx val="2"/>
          <c:order val="2"/>
          <c:tx>
            <c:v>Romania %</c:v>
          </c:tx>
          <c:invertIfNegative val="1"/>
          <c:cat>
            <c:numRef>
              <c:f>'Turkey Teacher Analysis'!$E$90:$E$95</c:f>
              <c:numCache>
                <c:formatCode>0.0%</c:formatCode>
                <c:ptCount val="6"/>
                <c:pt idx="0">
                  <c:v>0</c:v>
                </c:pt>
                <c:pt idx="1">
                  <c:v>0</c:v>
                </c:pt>
                <c:pt idx="2">
                  <c:v>1</c:v>
                </c:pt>
                <c:pt idx="3">
                  <c:v>2</c:v>
                </c:pt>
                <c:pt idx="4">
                  <c:v>2</c:v>
                </c:pt>
              </c:numCache>
            </c:numRef>
          </c:cat>
          <c:val>
            <c:numRef>
              <c:f>'Turkey Teacher Analysis'!$H$90:$H$95</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070B-4F54-A411-081372E6DA4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impact – total distribution</a:t>
            </a:r>
          </a:p>
        </c:rich>
      </c:tx>
      <c:overlay val="0"/>
    </c:title>
    <c:autoTitleDeleted val="0"/>
    <c:plotArea>
      <c:layout/>
      <c:pieChart>
        <c:varyColors val="1"/>
        <c:ser>
          <c:idx val="0"/>
          <c:order val="0"/>
          <c:tx>
            <c:v>Total count</c:v>
          </c:tx>
          <c:cat>
            <c:strRef>
              <c:f>'Turkey Teacher Analysis'!$B$102:$B$106</c:f>
              <c:strCache>
                <c:ptCount val="5"/>
                <c:pt idx="0">
                  <c:v>Not at all</c:v>
                </c:pt>
                <c:pt idx="1">
                  <c:v>Slightly</c:v>
                </c:pt>
                <c:pt idx="2">
                  <c:v>Moderately</c:v>
                </c:pt>
                <c:pt idx="3">
                  <c:v>Considerably</c:v>
                </c:pt>
                <c:pt idx="4">
                  <c:v>Very much</c:v>
                </c:pt>
              </c:strCache>
            </c:strRef>
          </c:cat>
          <c:val>
            <c:numRef>
              <c:f>'Turkey Teacher Analysis'!$C$102:$C$106</c:f>
              <c:numCache>
                <c:formatCode>General</c:formatCode>
                <c:ptCount val="5"/>
                <c:pt idx="0">
                  <c:v>0</c:v>
                </c:pt>
                <c:pt idx="1">
                  <c:v>1</c:v>
                </c:pt>
                <c:pt idx="2">
                  <c:v>0</c:v>
                </c:pt>
                <c:pt idx="3">
                  <c:v>1</c:v>
                </c:pt>
                <c:pt idx="4">
                  <c:v>7</c:v>
                </c:pt>
              </c:numCache>
            </c:numRef>
          </c:val>
          <c:extLst>
            <c:ext xmlns:c16="http://schemas.microsoft.com/office/drawing/2014/chart" uri="{C3380CC4-5D6E-409C-BE32-E72D297353CC}">
              <c16:uniqueId val="{00000000-AD2B-49E1-A3CD-474C1CC3663F}"/>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impact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Analysis'!$E$102:$E$107</c:f>
              <c:numCache>
                <c:formatCode>0.0%</c:formatCode>
                <c:ptCount val="6"/>
                <c:pt idx="0">
                  <c:v>0</c:v>
                </c:pt>
                <c:pt idx="1">
                  <c:v>0</c:v>
                </c:pt>
                <c:pt idx="2">
                  <c:v>0</c:v>
                </c:pt>
                <c:pt idx="3">
                  <c:v>1</c:v>
                </c:pt>
                <c:pt idx="4">
                  <c:v>4</c:v>
                </c:pt>
              </c:numCache>
            </c:numRef>
          </c:cat>
          <c:val>
            <c:numRef>
              <c:f>'Turkey Teacher Analysis'!$F$102:$F$107</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0-607F-4F76-BBA3-CF4540B3EA76}"/>
            </c:ext>
          </c:extLst>
        </c:ser>
        <c:ser>
          <c:idx val="1"/>
          <c:order val="1"/>
          <c:tx>
            <c:v>Bulgaria %</c:v>
          </c:tx>
          <c:invertIfNegative val="1"/>
          <c:cat>
            <c:numRef>
              <c:f>'Turkey Teacher Analysis'!$E$102:$E$107</c:f>
              <c:numCache>
                <c:formatCode>0.0%</c:formatCode>
                <c:ptCount val="6"/>
                <c:pt idx="0">
                  <c:v>0</c:v>
                </c:pt>
                <c:pt idx="1">
                  <c:v>0</c:v>
                </c:pt>
                <c:pt idx="2">
                  <c:v>0</c:v>
                </c:pt>
                <c:pt idx="3">
                  <c:v>1</c:v>
                </c:pt>
                <c:pt idx="4">
                  <c:v>4</c:v>
                </c:pt>
              </c:numCache>
            </c:numRef>
          </c:cat>
          <c:val>
            <c:numRef>
              <c:f>'Turkey Teacher Analysis'!$G$102:$G$107</c:f>
              <c:numCache>
                <c:formatCode>0.0%</c:formatCode>
                <c:ptCount val="6"/>
                <c:pt idx="0">
                  <c:v>0</c:v>
                </c:pt>
                <c:pt idx="1">
                  <c:v>1</c:v>
                </c:pt>
                <c:pt idx="2">
                  <c:v>0</c:v>
                </c:pt>
                <c:pt idx="3">
                  <c:v>0</c:v>
                </c:pt>
                <c:pt idx="4">
                  <c:v>3</c:v>
                </c:pt>
              </c:numCache>
            </c:numRef>
          </c:val>
          <c:extLst>
            <c:ext xmlns:c16="http://schemas.microsoft.com/office/drawing/2014/chart" uri="{C3380CC4-5D6E-409C-BE32-E72D297353CC}">
              <c16:uniqueId val="{00000001-607F-4F76-BBA3-CF4540B3EA76}"/>
            </c:ext>
          </c:extLst>
        </c:ser>
        <c:ser>
          <c:idx val="2"/>
          <c:order val="2"/>
          <c:tx>
            <c:v>Romania %</c:v>
          </c:tx>
          <c:invertIfNegative val="1"/>
          <c:cat>
            <c:numRef>
              <c:f>'Turkey Teacher Analysis'!$E$102:$E$107</c:f>
              <c:numCache>
                <c:formatCode>0.0%</c:formatCode>
                <c:ptCount val="6"/>
                <c:pt idx="0">
                  <c:v>0</c:v>
                </c:pt>
                <c:pt idx="1">
                  <c:v>0</c:v>
                </c:pt>
                <c:pt idx="2">
                  <c:v>0</c:v>
                </c:pt>
                <c:pt idx="3">
                  <c:v>1</c:v>
                </c:pt>
                <c:pt idx="4">
                  <c:v>4</c:v>
                </c:pt>
              </c:numCache>
            </c:numRef>
          </c:cat>
          <c:val>
            <c:numRef>
              <c:f>'Turkey Teacher Analysis'!$H$102:$H$107</c:f>
              <c:numCache>
                <c:formatCode>0.0%</c:formatCode>
                <c:ptCount val="6"/>
                <c:pt idx="0">
                  <c:v>0</c:v>
                </c:pt>
                <c:pt idx="1">
                  <c:v>0.25</c:v>
                </c:pt>
                <c:pt idx="2">
                  <c:v>0</c:v>
                </c:pt>
                <c:pt idx="3">
                  <c:v>0</c:v>
                </c:pt>
                <c:pt idx="4">
                  <c:v>0.75</c:v>
                </c:pt>
              </c:numCache>
            </c:numRef>
          </c:val>
          <c:extLst>
            <c:ext xmlns:c16="http://schemas.microsoft.com/office/drawing/2014/chart" uri="{C3380CC4-5D6E-409C-BE32-E72D297353CC}">
              <c16:uniqueId val="{00000002-607F-4F76-BBA3-CF4540B3EA7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and evaluation – total distribution</a:t>
            </a:r>
          </a:p>
        </c:rich>
      </c:tx>
      <c:overlay val="0"/>
    </c:title>
    <c:autoTitleDeleted val="0"/>
    <c:plotArea>
      <c:layout/>
      <c:pieChart>
        <c:varyColors val="1"/>
        <c:ser>
          <c:idx val="0"/>
          <c:order val="0"/>
          <c:tx>
            <c:v>Total count</c:v>
          </c:tx>
          <c:cat>
            <c:strRef>
              <c:f>'Turkey Teacher Analysis'!$B$114:$B$118</c:f>
              <c:strCache>
                <c:ptCount val="5"/>
                <c:pt idx="0">
                  <c:v>Not useful</c:v>
                </c:pt>
                <c:pt idx="1">
                  <c:v>Slightly useful</c:v>
                </c:pt>
                <c:pt idx="2">
                  <c:v>Moderately useful</c:v>
                </c:pt>
                <c:pt idx="3">
                  <c:v>Useful</c:v>
                </c:pt>
                <c:pt idx="4">
                  <c:v>Very useful</c:v>
                </c:pt>
              </c:strCache>
            </c:strRef>
          </c:cat>
          <c:val>
            <c:numRef>
              <c:f>'Turkey Teacher Analysis'!$C$114:$C$118</c:f>
              <c:numCache>
                <c:formatCode>General</c:formatCode>
                <c:ptCount val="5"/>
                <c:pt idx="0">
                  <c:v>0</c:v>
                </c:pt>
                <c:pt idx="1">
                  <c:v>0</c:v>
                </c:pt>
                <c:pt idx="2">
                  <c:v>1</c:v>
                </c:pt>
                <c:pt idx="3">
                  <c:v>5</c:v>
                </c:pt>
                <c:pt idx="4">
                  <c:v>3</c:v>
                </c:pt>
              </c:numCache>
            </c:numRef>
          </c:val>
          <c:extLst>
            <c:ext xmlns:c16="http://schemas.microsoft.com/office/drawing/2014/chart" uri="{C3380CC4-5D6E-409C-BE32-E72D297353CC}">
              <c16:uniqueId val="{00000000-55FF-4FF2-8D1F-63E531486B3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and evaluation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Analysis'!$E$114:$E$119</c:f>
              <c:numCache>
                <c:formatCode>0.0%</c:formatCode>
                <c:ptCount val="6"/>
                <c:pt idx="0">
                  <c:v>0</c:v>
                </c:pt>
                <c:pt idx="1">
                  <c:v>0</c:v>
                </c:pt>
                <c:pt idx="2">
                  <c:v>1</c:v>
                </c:pt>
                <c:pt idx="3">
                  <c:v>1</c:v>
                </c:pt>
                <c:pt idx="4">
                  <c:v>3</c:v>
                </c:pt>
              </c:numCache>
            </c:numRef>
          </c:cat>
          <c:val>
            <c:numRef>
              <c:f>'Turkey Teacher Analysis'!$F$114:$F$119</c:f>
              <c:numCache>
                <c:formatCode>0.0%</c:formatCode>
                <c:ptCount val="6"/>
                <c:pt idx="0">
                  <c:v>0</c:v>
                </c:pt>
                <c:pt idx="1">
                  <c:v>0</c:v>
                </c:pt>
                <c:pt idx="2">
                  <c:v>0.2</c:v>
                </c:pt>
                <c:pt idx="3">
                  <c:v>0.2</c:v>
                </c:pt>
                <c:pt idx="4">
                  <c:v>0.6</c:v>
                </c:pt>
              </c:numCache>
            </c:numRef>
          </c:val>
          <c:extLst>
            <c:ext xmlns:c16="http://schemas.microsoft.com/office/drawing/2014/chart" uri="{C3380CC4-5D6E-409C-BE32-E72D297353CC}">
              <c16:uniqueId val="{00000000-F35B-432C-9C2D-0C025A328901}"/>
            </c:ext>
          </c:extLst>
        </c:ser>
        <c:ser>
          <c:idx val="1"/>
          <c:order val="1"/>
          <c:tx>
            <c:v>Bulgaria %</c:v>
          </c:tx>
          <c:invertIfNegative val="1"/>
          <c:cat>
            <c:numRef>
              <c:f>'Turkey Teacher Analysis'!$E$114:$E$119</c:f>
              <c:numCache>
                <c:formatCode>0.0%</c:formatCode>
                <c:ptCount val="6"/>
                <c:pt idx="0">
                  <c:v>0</c:v>
                </c:pt>
                <c:pt idx="1">
                  <c:v>0</c:v>
                </c:pt>
                <c:pt idx="2">
                  <c:v>1</c:v>
                </c:pt>
                <c:pt idx="3">
                  <c:v>1</c:v>
                </c:pt>
                <c:pt idx="4">
                  <c:v>3</c:v>
                </c:pt>
              </c:numCache>
            </c:numRef>
          </c:cat>
          <c:val>
            <c:numRef>
              <c:f>'Turkey Teacher Analysis'!$G$114:$G$119</c:f>
              <c:numCache>
                <c:formatCode>0.0%</c:formatCode>
                <c:ptCount val="6"/>
                <c:pt idx="0">
                  <c:v>0</c:v>
                </c:pt>
                <c:pt idx="1">
                  <c:v>0</c:v>
                </c:pt>
                <c:pt idx="2">
                  <c:v>0</c:v>
                </c:pt>
                <c:pt idx="3">
                  <c:v>4</c:v>
                </c:pt>
                <c:pt idx="4">
                  <c:v>0</c:v>
                </c:pt>
              </c:numCache>
            </c:numRef>
          </c:val>
          <c:extLst>
            <c:ext xmlns:c16="http://schemas.microsoft.com/office/drawing/2014/chart" uri="{C3380CC4-5D6E-409C-BE32-E72D297353CC}">
              <c16:uniqueId val="{00000001-F35B-432C-9C2D-0C025A328901}"/>
            </c:ext>
          </c:extLst>
        </c:ser>
        <c:ser>
          <c:idx val="2"/>
          <c:order val="2"/>
          <c:tx>
            <c:v>Romania %</c:v>
          </c:tx>
          <c:invertIfNegative val="1"/>
          <c:cat>
            <c:numRef>
              <c:f>'Turkey Teacher Analysis'!$E$114:$E$119</c:f>
              <c:numCache>
                <c:formatCode>0.0%</c:formatCode>
                <c:ptCount val="6"/>
                <c:pt idx="0">
                  <c:v>0</c:v>
                </c:pt>
                <c:pt idx="1">
                  <c:v>0</c:v>
                </c:pt>
                <c:pt idx="2">
                  <c:v>1</c:v>
                </c:pt>
                <c:pt idx="3">
                  <c:v>1</c:v>
                </c:pt>
                <c:pt idx="4">
                  <c:v>3</c:v>
                </c:pt>
              </c:numCache>
            </c:numRef>
          </c:cat>
          <c:val>
            <c:numRef>
              <c:f>'Turkey Teacher Analysis'!$H$114:$H$119</c:f>
              <c:numCache>
                <c:formatCode>0.0%</c:formatCode>
                <c:ptCount val="6"/>
                <c:pt idx="0">
                  <c:v>0</c:v>
                </c:pt>
                <c:pt idx="1">
                  <c:v>0</c:v>
                </c:pt>
                <c:pt idx="2">
                  <c:v>0</c:v>
                </c:pt>
                <c:pt idx="3">
                  <c:v>1</c:v>
                </c:pt>
                <c:pt idx="4">
                  <c:v>0</c:v>
                </c:pt>
              </c:numCache>
            </c:numRef>
          </c:val>
          <c:extLst>
            <c:ext xmlns:c16="http://schemas.microsoft.com/office/drawing/2014/chart" uri="{C3380CC4-5D6E-409C-BE32-E72D297353CC}">
              <c16:uniqueId val="{00000002-F35B-432C-9C2D-0C025A32890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planned outcomes – total distribution</a:t>
            </a:r>
          </a:p>
        </c:rich>
      </c:tx>
      <c:overlay val="0"/>
    </c:title>
    <c:autoTitleDeleted val="0"/>
    <c:plotArea>
      <c:layout/>
      <c:pieChart>
        <c:varyColors val="1"/>
        <c:ser>
          <c:idx val="0"/>
          <c:order val="0"/>
          <c:tx>
            <c:v>Total count</c:v>
          </c:tx>
          <c:cat>
            <c:strRef>
              <c:f>'Turkey Teacher Analysis'!$B$126:$B$130</c:f>
              <c:strCache>
                <c:ptCount val="5"/>
                <c:pt idx="0">
                  <c:v>Not achieved</c:v>
                </c:pt>
                <c:pt idx="1">
                  <c:v>Partly achieved</c:v>
                </c:pt>
                <c:pt idx="2">
                  <c:v>Mostly achieved</c:v>
                </c:pt>
                <c:pt idx="3">
                  <c:v>Achieved</c:v>
                </c:pt>
                <c:pt idx="4">
                  <c:v>Fully achieved</c:v>
                </c:pt>
              </c:strCache>
            </c:strRef>
          </c:cat>
          <c:val>
            <c:numRef>
              <c:f>'Turkey Teacher Analysis'!$C$126:$C$130</c:f>
              <c:numCache>
                <c:formatCode>General</c:formatCode>
                <c:ptCount val="5"/>
                <c:pt idx="0">
                  <c:v>0</c:v>
                </c:pt>
                <c:pt idx="1">
                  <c:v>0</c:v>
                </c:pt>
                <c:pt idx="2">
                  <c:v>0</c:v>
                </c:pt>
                <c:pt idx="3">
                  <c:v>2</c:v>
                </c:pt>
                <c:pt idx="4">
                  <c:v>7</c:v>
                </c:pt>
              </c:numCache>
            </c:numRef>
          </c:val>
          <c:extLst>
            <c:ext xmlns:c16="http://schemas.microsoft.com/office/drawing/2014/chart" uri="{C3380CC4-5D6E-409C-BE32-E72D297353CC}">
              <c16:uniqueId val="{00000000-72CE-42A2-827D-CC990F0EC1C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planned outcomes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Analysis'!$E$126:$E$131</c:f>
              <c:numCache>
                <c:formatCode>0.0%</c:formatCode>
                <c:ptCount val="6"/>
                <c:pt idx="0">
                  <c:v>0</c:v>
                </c:pt>
                <c:pt idx="1">
                  <c:v>0</c:v>
                </c:pt>
                <c:pt idx="2">
                  <c:v>0</c:v>
                </c:pt>
                <c:pt idx="3">
                  <c:v>2</c:v>
                </c:pt>
                <c:pt idx="4">
                  <c:v>3</c:v>
                </c:pt>
              </c:numCache>
            </c:numRef>
          </c:cat>
          <c:val>
            <c:numRef>
              <c:f>'Turkey Teacher Analysis'!$F$126:$F$131</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0-E585-4099-9BA8-DDD328E13574}"/>
            </c:ext>
          </c:extLst>
        </c:ser>
        <c:ser>
          <c:idx val="1"/>
          <c:order val="1"/>
          <c:tx>
            <c:v>Bulgaria %</c:v>
          </c:tx>
          <c:invertIfNegative val="1"/>
          <c:cat>
            <c:numRef>
              <c:f>'Turkey Teacher Analysis'!$E$126:$E$131</c:f>
              <c:numCache>
                <c:formatCode>0.0%</c:formatCode>
                <c:ptCount val="6"/>
                <c:pt idx="0">
                  <c:v>0</c:v>
                </c:pt>
                <c:pt idx="1">
                  <c:v>0</c:v>
                </c:pt>
                <c:pt idx="2">
                  <c:v>0</c:v>
                </c:pt>
                <c:pt idx="3">
                  <c:v>2</c:v>
                </c:pt>
                <c:pt idx="4">
                  <c:v>3</c:v>
                </c:pt>
              </c:numCache>
            </c:numRef>
          </c:cat>
          <c:val>
            <c:numRef>
              <c:f>'Turkey Teacher Analysis'!$G$126:$G$131</c:f>
              <c:numCache>
                <c:formatCode>0.0%</c:formatCode>
                <c:ptCount val="6"/>
                <c:pt idx="0">
                  <c:v>0</c:v>
                </c:pt>
                <c:pt idx="1">
                  <c:v>0</c:v>
                </c:pt>
                <c:pt idx="2">
                  <c:v>0</c:v>
                </c:pt>
                <c:pt idx="3">
                  <c:v>0</c:v>
                </c:pt>
                <c:pt idx="4">
                  <c:v>4</c:v>
                </c:pt>
              </c:numCache>
            </c:numRef>
          </c:val>
          <c:extLst>
            <c:ext xmlns:c16="http://schemas.microsoft.com/office/drawing/2014/chart" uri="{C3380CC4-5D6E-409C-BE32-E72D297353CC}">
              <c16:uniqueId val="{00000001-E585-4099-9BA8-DDD328E13574}"/>
            </c:ext>
          </c:extLst>
        </c:ser>
        <c:ser>
          <c:idx val="2"/>
          <c:order val="2"/>
          <c:tx>
            <c:v>Romania %</c:v>
          </c:tx>
          <c:invertIfNegative val="1"/>
          <c:cat>
            <c:numRef>
              <c:f>'Turkey Teacher Analysis'!$E$126:$E$131</c:f>
              <c:numCache>
                <c:formatCode>0.0%</c:formatCode>
                <c:ptCount val="6"/>
                <c:pt idx="0">
                  <c:v>0</c:v>
                </c:pt>
                <c:pt idx="1">
                  <c:v>0</c:v>
                </c:pt>
                <c:pt idx="2">
                  <c:v>0</c:v>
                </c:pt>
                <c:pt idx="3">
                  <c:v>2</c:v>
                </c:pt>
                <c:pt idx="4">
                  <c:v>3</c:v>
                </c:pt>
              </c:numCache>
            </c:numRef>
          </c:cat>
          <c:val>
            <c:numRef>
              <c:f>'Turkey Teacher Analysis'!$H$126:$H$131</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E585-4099-9BA8-DDD328E1357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cooperation – total distribution</a:t>
            </a:r>
          </a:p>
        </c:rich>
      </c:tx>
      <c:overlay val="0"/>
    </c:title>
    <c:autoTitleDeleted val="0"/>
    <c:plotArea>
      <c:layout/>
      <c:pieChart>
        <c:varyColors val="1"/>
        <c:ser>
          <c:idx val="0"/>
          <c:order val="0"/>
          <c:tx>
            <c:v>Total count</c:v>
          </c:tx>
          <c:cat>
            <c:strRef>
              <c:f>'Turkey Teacher Analysis'!$B$138:$B$142</c:f>
              <c:strCache>
                <c:ptCount val="5"/>
                <c:pt idx="0">
                  <c:v>Definitely not</c:v>
                </c:pt>
                <c:pt idx="1">
                  <c:v>Probably not</c:v>
                </c:pt>
                <c:pt idx="2">
                  <c:v>Not sure</c:v>
                </c:pt>
                <c:pt idx="3">
                  <c:v>Probably yes</c:v>
                </c:pt>
                <c:pt idx="4">
                  <c:v>Definitely yes</c:v>
                </c:pt>
              </c:strCache>
            </c:strRef>
          </c:cat>
          <c:val>
            <c:numRef>
              <c:f>'Turkey Teacher Analysis'!$C$138:$C$142</c:f>
              <c:numCache>
                <c:formatCode>General</c:formatCode>
                <c:ptCount val="5"/>
                <c:pt idx="0">
                  <c:v>0</c:v>
                </c:pt>
                <c:pt idx="1">
                  <c:v>0</c:v>
                </c:pt>
                <c:pt idx="2">
                  <c:v>1</c:v>
                </c:pt>
                <c:pt idx="3">
                  <c:v>3</c:v>
                </c:pt>
                <c:pt idx="4">
                  <c:v>5</c:v>
                </c:pt>
              </c:numCache>
            </c:numRef>
          </c:val>
          <c:extLst>
            <c:ext xmlns:c16="http://schemas.microsoft.com/office/drawing/2014/chart" uri="{C3380CC4-5D6E-409C-BE32-E72D297353CC}">
              <c16:uniqueId val="{00000000-1E76-4906-A329-4E7DE6932B2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cooperation – country comparison</a:t>
            </a:r>
          </a:p>
        </c:rich>
      </c:tx>
      <c:overlay val="0"/>
    </c:title>
    <c:autoTitleDeleted val="0"/>
    <c:plotArea>
      <c:layout/>
      <c:barChart>
        <c:barDir val="col"/>
        <c:grouping val="clustered"/>
        <c:varyColors val="0"/>
        <c:ser>
          <c:idx val="0"/>
          <c:order val="0"/>
          <c:tx>
            <c:v>Romania count</c:v>
          </c:tx>
          <c:invertIfNegative val="1"/>
          <c:cat>
            <c:numRef>
              <c:f>'Turkey Teacher Analysis'!$E$138:$E$143</c:f>
              <c:numCache>
                <c:formatCode>0.0%</c:formatCode>
                <c:ptCount val="6"/>
                <c:pt idx="0">
                  <c:v>0</c:v>
                </c:pt>
                <c:pt idx="1">
                  <c:v>0</c:v>
                </c:pt>
                <c:pt idx="2">
                  <c:v>0</c:v>
                </c:pt>
                <c:pt idx="3">
                  <c:v>2</c:v>
                </c:pt>
                <c:pt idx="4">
                  <c:v>3</c:v>
                </c:pt>
              </c:numCache>
            </c:numRef>
          </c:cat>
          <c:val>
            <c:numRef>
              <c:f>'Turkey Teacher Analysis'!$F$138:$F$143</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0-6C07-4648-BF64-E2A7D5C57A0B}"/>
            </c:ext>
          </c:extLst>
        </c:ser>
        <c:ser>
          <c:idx val="1"/>
          <c:order val="1"/>
          <c:tx>
            <c:v>Bulgaria %</c:v>
          </c:tx>
          <c:invertIfNegative val="1"/>
          <c:cat>
            <c:numRef>
              <c:f>'Turkey Teacher Analysis'!$E$138:$E$143</c:f>
              <c:numCache>
                <c:formatCode>0.0%</c:formatCode>
                <c:ptCount val="6"/>
                <c:pt idx="0">
                  <c:v>0</c:v>
                </c:pt>
                <c:pt idx="1">
                  <c:v>0</c:v>
                </c:pt>
                <c:pt idx="2">
                  <c:v>0</c:v>
                </c:pt>
                <c:pt idx="3">
                  <c:v>2</c:v>
                </c:pt>
                <c:pt idx="4">
                  <c:v>3</c:v>
                </c:pt>
              </c:numCache>
            </c:numRef>
          </c:cat>
          <c:val>
            <c:numRef>
              <c:f>'Turkey Teacher Analysis'!$G$138:$G$143</c:f>
              <c:numCache>
                <c:formatCode>0.0%</c:formatCode>
                <c:ptCount val="6"/>
                <c:pt idx="0">
                  <c:v>0</c:v>
                </c:pt>
                <c:pt idx="1">
                  <c:v>0</c:v>
                </c:pt>
                <c:pt idx="2">
                  <c:v>1</c:v>
                </c:pt>
                <c:pt idx="3">
                  <c:v>1</c:v>
                </c:pt>
                <c:pt idx="4">
                  <c:v>2</c:v>
                </c:pt>
              </c:numCache>
            </c:numRef>
          </c:val>
          <c:extLst>
            <c:ext xmlns:c16="http://schemas.microsoft.com/office/drawing/2014/chart" uri="{C3380CC4-5D6E-409C-BE32-E72D297353CC}">
              <c16:uniqueId val="{00000001-6C07-4648-BF64-E2A7D5C57A0B}"/>
            </c:ext>
          </c:extLst>
        </c:ser>
        <c:ser>
          <c:idx val="2"/>
          <c:order val="2"/>
          <c:tx>
            <c:v>Romania %</c:v>
          </c:tx>
          <c:invertIfNegative val="1"/>
          <c:cat>
            <c:numRef>
              <c:f>'Turkey Teacher Analysis'!$E$138:$E$143</c:f>
              <c:numCache>
                <c:formatCode>0.0%</c:formatCode>
                <c:ptCount val="6"/>
                <c:pt idx="0">
                  <c:v>0</c:v>
                </c:pt>
                <c:pt idx="1">
                  <c:v>0</c:v>
                </c:pt>
                <c:pt idx="2">
                  <c:v>0</c:v>
                </c:pt>
                <c:pt idx="3">
                  <c:v>2</c:v>
                </c:pt>
                <c:pt idx="4">
                  <c:v>3</c:v>
                </c:pt>
              </c:numCache>
            </c:numRef>
          </c:cat>
          <c:val>
            <c:numRef>
              <c:f>'Turkey Teacher Analysis'!$H$138:$H$143</c:f>
              <c:numCache>
                <c:formatCode>0.0%</c:formatCode>
                <c:ptCount val="6"/>
                <c:pt idx="0">
                  <c:v>0</c:v>
                </c:pt>
                <c:pt idx="1">
                  <c:v>0</c:v>
                </c:pt>
                <c:pt idx="2">
                  <c:v>0.25</c:v>
                </c:pt>
                <c:pt idx="3">
                  <c:v>0.25</c:v>
                </c:pt>
                <c:pt idx="4">
                  <c:v>0.5</c:v>
                </c:pt>
              </c:numCache>
            </c:numRef>
          </c:val>
          <c:extLst>
            <c:ext xmlns:c16="http://schemas.microsoft.com/office/drawing/2014/chart" uri="{C3380CC4-5D6E-409C-BE32-E72D297353CC}">
              <c16:uniqueId val="{00000002-6C07-4648-BF64-E2A7D5C57A0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Participants by country and group</a:t>
            </a:r>
          </a:p>
        </c:rich>
      </c:tx>
      <c:overlay val="0"/>
    </c:title>
    <c:autoTitleDeleted val="0"/>
    <c:plotArea>
      <c:layout/>
      <c:pieChart>
        <c:varyColors val="1"/>
        <c:ser>
          <c:idx val="0"/>
          <c:order val="0"/>
          <c:tx>
            <c:v>Number</c:v>
          </c:tx>
          <c:cat>
            <c:strRef>
              <c:f>'Turkey Dashboard'!$B$12:$B$15</c:f>
              <c:strCache>
                <c:ptCount val="4"/>
                <c:pt idx="0">
                  <c:v>Bulgaria</c:v>
                </c:pt>
                <c:pt idx="1">
                  <c:v>Romania</c:v>
                </c:pt>
                <c:pt idx="2">
                  <c:v>Bulgaria</c:v>
                </c:pt>
                <c:pt idx="3">
                  <c:v>Romania</c:v>
                </c:pt>
              </c:strCache>
            </c:strRef>
          </c:cat>
          <c:val>
            <c:numRef>
              <c:f>'Turkey Dashboard'!$C$12:$C$15</c:f>
              <c:numCache>
                <c:formatCode>General</c:formatCode>
                <c:ptCount val="4"/>
                <c:pt idx="0">
                  <c:v>10</c:v>
                </c:pt>
                <c:pt idx="1">
                  <c:v>11</c:v>
                </c:pt>
                <c:pt idx="2">
                  <c:v>5</c:v>
                </c:pt>
                <c:pt idx="3">
                  <c:v>4</c:v>
                </c:pt>
              </c:numCache>
            </c:numRef>
          </c:val>
          <c:extLst>
            <c:ext xmlns:c16="http://schemas.microsoft.com/office/drawing/2014/chart" uri="{C3380CC4-5D6E-409C-BE32-E72D297353CC}">
              <c16:uniqueId val="{00000000-7F21-4053-B0A7-FF7C45EE81D1}"/>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and teacher positive ratings</a:t>
            </a:r>
          </a:p>
        </c:rich>
      </c:tx>
      <c:overlay val="0"/>
    </c:title>
    <c:autoTitleDeleted val="0"/>
    <c:plotArea>
      <c:layout/>
      <c:lineChart>
        <c:grouping val="standard"/>
        <c:varyColors val="1"/>
        <c:ser>
          <c:idx val="0"/>
          <c:order val="0"/>
          <c:tx>
            <c:v>Students</c:v>
          </c:tx>
          <c:cat>
            <c:strRef>
              <c:f>'Turkey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'Turkey Dashboard'!$B$4:$B$8</c:f>
              <c:numCache>
                <c:formatCode>0.0%</c:formatCode>
                <c:ptCount val="5"/>
                <c:pt idx="0">
                  <c:v>0.95238095238095233</c:v>
                </c:pt>
                <c:pt idx="1">
                  <c:v>1</c:v>
                </c:pt>
                <c:pt idx="2">
                  <c:v>0.95238095238095233</c:v>
                </c:pt>
                <c:pt idx="3">
                  <c:v>0.95238095238095233</c:v>
                </c:pt>
                <c:pt idx="4">
                  <c:v>0.76190476190476186</c:v>
                </c:pt>
              </c:numCache>
            </c:numRef>
          </c:val>
          <c:smooth val="0"/>
          <c:extLst>
            <c:ext xmlns:c16="http://schemas.microsoft.com/office/drawing/2014/chart" uri="{C3380CC4-5D6E-409C-BE32-E72D297353CC}">
              <c16:uniqueId val="{00000000-0581-467A-8783-E9D456688E54}"/>
            </c:ext>
          </c:extLst>
        </c:ser>
        <c:ser>
          <c:idx val="1"/>
          <c:order val="1"/>
          <c:tx>
            <c:v>Teachers</c:v>
          </c:tx>
          <c:cat>
            <c:strRef>
              <c:f>'Turkey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'Turkey Dashboard'!$C$4:$C$8</c:f>
              <c:numCache>
                <c:formatCode>0.0%</c:formatCode>
                <c:ptCount val="5"/>
                <c:pt idx="0">
                  <c:v>1</c:v>
                </c:pt>
                <c:pt idx="1">
                  <c:v>0.77777777777777779</c:v>
                </c:pt>
                <c:pt idx="2">
                  <c:v>1</c:v>
                </c:pt>
                <c:pt idx="3">
                  <c:v>0.88888888888888884</c:v>
                </c:pt>
                <c:pt idx="4">
                  <c:v>0.88888888888888884</c:v>
                </c:pt>
              </c:numCache>
            </c:numRef>
          </c:val>
          <c:smooth val="0"/>
          <c:extLst>
            <c:ext xmlns:c16="http://schemas.microsoft.com/office/drawing/2014/chart" uri="{C3380CC4-5D6E-409C-BE32-E72D297353CC}">
              <c16:uniqueId val="{00000001-0581-467A-8783-E9D456688E54}"/>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total distribution</a:t>
            </a:r>
          </a:p>
        </c:rich>
      </c:tx>
      <c:overlay val="0"/>
    </c:title>
    <c:autoTitleDeleted val="0"/>
    <c:plotArea>
      <c:layout/>
      <c:pieChart>
        <c:varyColors val="1"/>
        <c:ser>
          <c:idx val="0"/>
          <c:order val="0"/>
          <c:tx>
            <c:v>Total count</c:v>
          </c:tx>
          <c:cat>
            <c:strRef>
              <c:f>'Romania Student Analysis'!$B$6:$B$10</c:f>
              <c:strCache>
                <c:ptCount val="5"/>
                <c:pt idx="0">
                  <c:v>Very dissatisfied</c:v>
                </c:pt>
                <c:pt idx="1">
                  <c:v>Dissatisfied</c:v>
                </c:pt>
                <c:pt idx="2">
                  <c:v>Neutral</c:v>
                </c:pt>
                <c:pt idx="3">
                  <c:v>Satisfied</c:v>
                </c:pt>
                <c:pt idx="4">
                  <c:v>Very satisfied</c:v>
                </c:pt>
              </c:strCache>
            </c:strRef>
          </c:cat>
          <c:val>
            <c:numRef>
              <c:f>'Romania Student Analysis'!$C$6:$C$10</c:f>
              <c:numCache>
                <c:formatCode>General</c:formatCode>
                <c:ptCount val="5"/>
                <c:pt idx="0">
                  <c:v>0</c:v>
                </c:pt>
                <c:pt idx="1">
                  <c:v>1</c:v>
                </c:pt>
                <c:pt idx="2">
                  <c:v>1</c:v>
                </c:pt>
                <c:pt idx="3">
                  <c:v>5</c:v>
                </c:pt>
                <c:pt idx="4">
                  <c:v>13</c:v>
                </c:pt>
              </c:numCache>
            </c:numRef>
          </c:val>
          <c:extLst>
            <c:ext xmlns:c16="http://schemas.microsoft.com/office/drawing/2014/chart" uri="{C3380CC4-5D6E-409C-BE32-E72D297353CC}">
              <c16:uniqueId val="{00000000-C7EA-4329-A5D5-F0973BE6AB6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Overall satisfaction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Analysis'!$E$6:$E$11</c:f>
              <c:numCache>
                <c:formatCode>0.0%</c:formatCode>
                <c:ptCount val="6"/>
                <c:pt idx="0">
                  <c:v>0</c:v>
                </c:pt>
                <c:pt idx="1">
                  <c:v>1</c:v>
                </c:pt>
                <c:pt idx="2">
                  <c:v>1</c:v>
                </c:pt>
                <c:pt idx="3">
                  <c:v>2</c:v>
                </c:pt>
                <c:pt idx="4">
                  <c:v>6</c:v>
                </c:pt>
              </c:numCache>
            </c:numRef>
          </c:cat>
          <c:val>
            <c:numRef>
              <c:f>'Romania Student Analysis'!$F$6:$F$11</c:f>
              <c:numCache>
                <c:formatCode>0.0%</c:formatCode>
                <c:ptCount val="6"/>
                <c:pt idx="0">
                  <c:v>0</c:v>
                </c:pt>
                <c:pt idx="1">
                  <c:v>0.1</c:v>
                </c:pt>
                <c:pt idx="2">
                  <c:v>0.1</c:v>
                </c:pt>
                <c:pt idx="3">
                  <c:v>0.2</c:v>
                </c:pt>
                <c:pt idx="4">
                  <c:v>0.6</c:v>
                </c:pt>
              </c:numCache>
            </c:numRef>
          </c:val>
          <c:extLst>
            <c:ext xmlns:c16="http://schemas.microsoft.com/office/drawing/2014/chart" uri="{C3380CC4-5D6E-409C-BE32-E72D297353CC}">
              <c16:uniqueId val="{00000000-F93A-41C0-B464-8F3F2205E928}"/>
            </c:ext>
          </c:extLst>
        </c:ser>
        <c:ser>
          <c:idx val="1"/>
          <c:order val="1"/>
          <c:tx>
            <c:v>Bulgaria %</c:v>
          </c:tx>
          <c:invertIfNegative val="1"/>
          <c:cat>
            <c:numRef>
              <c:f>'Romania Student Analysis'!$E$6:$E$11</c:f>
              <c:numCache>
                <c:formatCode>0.0%</c:formatCode>
                <c:ptCount val="6"/>
                <c:pt idx="0">
                  <c:v>0</c:v>
                </c:pt>
                <c:pt idx="1">
                  <c:v>1</c:v>
                </c:pt>
                <c:pt idx="2">
                  <c:v>1</c:v>
                </c:pt>
                <c:pt idx="3">
                  <c:v>2</c:v>
                </c:pt>
                <c:pt idx="4">
                  <c:v>6</c:v>
                </c:pt>
              </c:numCache>
            </c:numRef>
          </c:cat>
          <c:val>
            <c:numRef>
              <c:f>'Romania Student Analysis'!$G$6:$G$11</c:f>
              <c:numCache>
                <c:formatCode>0.0%</c:formatCode>
                <c:ptCount val="6"/>
                <c:pt idx="0">
                  <c:v>0</c:v>
                </c:pt>
                <c:pt idx="1">
                  <c:v>0</c:v>
                </c:pt>
                <c:pt idx="2">
                  <c:v>0</c:v>
                </c:pt>
                <c:pt idx="3">
                  <c:v>3</c:v>
                </c:pt>
                <c:pt idx="4">
                  <c:v>7</c:v>
                </c:pt>
              </c:numCache>
            </c:numRef>
          </c:val>
          <c:extLst>
            <c:ext xmlns:c16="http://schemas.microsoft.com/office/drawing/2014/chart" uri="{C3380CC4-5D6E-409C-BE32-E72D297353CC}">
              <c16:uniqueId val="{00000001-F93A-41C0-B464-8F3F2205E928}"/>
            </c:ext>
          </c:extLst>
        </c:ser>
        <c:ser>
          <c:idx val="2"/>
          <c:order val="2"/>
          <c:tx>
            <c:v>Turkey %</c:v>
          </c:tx>
          <c:invertIfNegative val="1"/>
          <c:cat>
            <c:numRef>
              <c:f>'Romania Student Analysis'!$E$6:$E$11</c:f>
              <c:numCache>
                <c:formatCode>0.0%</c:formatCode>
                <c:ptCount val="6"/>
                <c:pt idx="0">
                  <c:v>0</c:v>
                </c:pt>
                <c:pt idx="1">
                  <c:v>1</c:v>
                </c:pt>
                <c:pt idx="2">
                  <c:v>1</c:v>
                </c:pt>
                <c:pt idx="3">
                  <c:v>2</c:v>
                </c:pt>
                <c:pt idx="4">
                  <c:v>6</c:v>
                </c:pt>
              </c:numCache>
            </c:numRef>
          </c:cat>
          <c:val>
            <c:numRef>
              <c:f>'Romania Student Analysis'!$H$6:$H$11</c:f>
              <c:numCache>
                <c:formatCode>0.0%</c:formatCode>
                <c:ptCount val="6"/>
                <c:pt idx="0">
                  <c:v>0</c:v>
                </c:pt>
                <c:pt idx="1">
                  <c:v>0</c:v>
                </c:pt>
                <c:pt idx="2">
                  <c:v>0</c:v>
                </c:pt>
                <c:pt idx="3">
                  <c:v>0.3</c:v>
                </c:pt>
                <c:pt idx="4">
                  <c:v>0.7</c:v>
                </c:pt>
              </c:numCache>
            </c:numRef>
          </c:val>
          <c:extLst>
            <c:ext xmlns:c16="http://schemas.microsoft.com/office/drawing/2014/chart" uri="{C3380CC4-5D6E-409C-BE32-E72D297353CC}">
              <c16:uniqueId val="{00000002-F93A-41C0-B464-8F3F2205E92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'Romania Student Analysis'!$B$18:$B$22</c:f>
              <c:strCache>
                <c:ptCount val="5"/>
                <c:pt idx="0">
                  <c:v>Very poor</c:v>
                </c:pt>
                <c:pt idx="1">
                  <c:v>Poor</c:v>
                </c:pt>
                <c:pt idx="2">
                  <c:v>Average</c:v>
                </c:pt>
                <c:pt idx="3">
                  <c:v>Good</c:v>
                </c:pt>
                <c:pt idx="4">
                  <c:v>Excellent</c:v>
                </c:pt>
              </c:strCache>
            </c:strRef>
          </c:cat>
          <c:val>
            <c:numRef>
              <c:f>'Romania Student Analysis'!$C$18:$C$22</c:f>
              <c:numCache>
                <c:formatCode>General</c:formatCode>
                <c:ptCount val="5"/>
                <c:pt idx="0">
                  <c:v>0</c:v>
                </c:pt>
                <c:pt idx="1">
                  <c:v>1</c:v>
                </c:pt>
                <c:pt idx="2">
                  <c:v>0</c:v>
                </c:pt>
                <c:pt idx="3">
                  <c:v>7</c:v>
                </c:pt>
                <c:pt idx="4">
                  <c:v>12</c:v>
                </c:pt>
              </c:numCache>
            </c:numRef>
          </c:val>
          <c:extLst>
            <c:ext xmlns:c16="http://schemas.microsoft.com/office/drawing/2014/chart" uri="{C3380CC4-5D6E-409C-BE32-E72D297353CC}">
              <c16:uniqueId val="{00000000-18B6-42BF-AB6B-2C31DC782BB5}"/>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organisation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Analysis'!$E$18:$E$23</c:f>
              <c:numCache>
                <c:formatCode>0.0%</c:formatCode>
                <c:ptCount val="6"/>
                <c:pt idx="0">
                  <c:v>0</c:v>
                </c:pt>
                <c:pt idx="1">
                  <c:v>1</c:v>
                </c:pt>
                <c:pt idx="2">
                  <c:v>0</c:v>
                </c:pt>
                <c:pt idx="3">
                  <c:v>4</c:v>
                </c:pt>
                <c:pt idx="4">
                  <c:v>5</c:v>
                </c:pt>
              </c:numCache>
            </c:numRef>
          </c:cat>
          <c:val>
            <c:numRef>
              <c:f>'Romania Student Analysis'!$F$18:$F$23</c:f>
              <c:numCache>
                <c:formatCode>0.0%</c:formatCode>
                <c:ptCount val="6"/>
                <c:pt idx="0">
                  <c:v>0</c:v>
                </c:pt>
                <c:pt idx="1">
                  <c:v>0.1</c:v>
                </c:pt>
                <c:pt idx="2">
                  <c:v>0</c:v>
                </c:pt>
                <c:pt idx="3">
                  <c:v>0.4</c:v>
                </c:pt>
                <c:pt idx="4">
                  <c:v>0.5</c:v>
                </c:pt>
              </c:numCache>
            </c:numRef>
          </c:val>
          <c:extLst>
            <c:ext xmlns:c16="http://schemas.microsoft.com/office/drawing/2014/chart" uri="{C3380CC4-5D6E-409C-BE32-E72D297353CC}">
              <c16:uniqueId val="{00000000-39C8-46CA-A25B-E6AC3E581C49}"/>
            </c:ext>
          </c:extLst>
        </c:ser>
        <c:ser>
          <c:idx val="1"/>
          <c:order val="1"/>
          <c:tx>
            <c:v>Bulgaria %</c:v>
          </c:tx>
          <c:invertIfNegative val="1"/>
          <c:cat>
            <c:numRef>
              <c:f>'Romania Student Analysis'!$E$18:$E$23</c:f>
              <c:numCache>
                <c:formatCode>0.0%</c:formatCode>
                <c:ptCount val="6"/>
                <c:pt idx="0">
                  <c:v>0</c:v>
                </c:pt>
                <c:pt idx="1">
                  <c:v>1</c:v>
                </c:pt>
                <c:pt idx="2">
                  <c:v>0</c:v>
                </c:pt>
                <c:pt idx="3">
                  <c:v>4</c:v>
                </c:pt>
                <c:pt idx="4">
                  <c:v>5</c:v>
                </c:pt>
              </c:numCache>
            </c:numRef>
          </c:cat>
          <c:val>
            <c:numRef>
              <c:f>'Romania Student Analysis'!$G$18:$G$23</c:f>
              <c:numCache>
                <c:formatCode>0.0%</c:formatCode>
                <c:ptCount val="6"/>
                <c:pt idx="0">
                  <c:v>0</c:v>
                </c:pt>
                <c:pt idx="1">
                  <c:v>0</c:v>
                </c:pt>
                <c:pt idx="2">
                  <c:v>0</c:v>
                </c:pt>
                <c:pt idx="3">
                  <c:v>3</c:v>
                </c:pt>
                <c:pt idx="4">
                  <c:v>7</c:v>
                </c:pt>
              </c:numCache>
            </c:numRef>
          </c:val>
          <c:extLst>
            <c:ext xmlns:c16="http://schemas.microsoft.com/office/drawing/2014/chart" uri="{C3380CC4-5D6E-409C-BE32-E72D297353CC}">
              <c16:uniqueId val="{00000001-39C8-46CA-A25B-E6AC3E581C49}"/>
            </c:ext>
          </c:extLst>
        </c:ser>
        <c:ser>
          <c:idx val="2"/>
          <c:order val="2"/>
          <c:tx>
            <c:v>Turkey %</c:v>
          </c:tx>
          <c:invertIfNegative val="1"/>
          <c:cat>
            <c:numRef>
              <c:f>'Romania Student Analysis'!$E$18:$E$23</c:f>
              <c:numCache>
                <c:formatCode>0.0%</c:formatCode>
                <c:ptCount val="6"/>
                <c:pt idx="0">
                  <c:v>0</c:v>
                </c:pt>
                <c:pt idx="1">
                  <c:v>1</c:v>
                </c:pt>
                <c:pt idx="2">
                  <c:v>0</c:v>
                </c:pt>
                <c:pt idx="3">
                  <c:v>4</c:v>
                </c:pt>
                <c:pt idx="4">
                  <c:v>5</c:v>
                </c:pt>
              </c:numCache>
            </c:numRef>
          </c:cat>
          <c:val>
            <c:numRef>
              <c:f>'Romania Student Analysis'!$H$18:$H$23</c:f>
              <c:numCache>
                <c:formatCode>0.0%</c:formatCode>
                <c:ptCount val="6"/>
                <c:pt idx="0">
                  <c:v>0</c:v>
                </c:pt>
                <c:pt idx="1">
                  <c:v>0</c:v>
                </c:pt>
                <c:pt idx="2">
                  <c:v>0</c:v>
                </c:pt>
                <c:pt idx="3">
                  <c:v>0.3</c:v>
                </c:pt>
                <c:pt idx="4">
                  <c:v>0.7</c:v>
                </c:pt>
              </c:numCache>
            </c:numRef>
          </c:val>
          <c:extLst>
            <c:ext xmlns:c16="http://schemas.microsoft.com/office/drawing/2014/chart" uri="{C3380CC4-5D6E-409C-BE32-E72D297353CC}">
              <c16:uniqueId val="{00000002-39C8-46CA-A25B-E6AC3E581C4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Clarity of programme and instructions – total distribution</a:t>
            </a:r>
          </a:p>
        </c:rich>
      </c:tx>
      <c:overlay val="0"/>
    </c:title>
    <c:autoTitleDeleted val="0"/>
    <c:plotArea>
      <c:layout/>
      <c:pieChart>
        <c:varyColors val="1"/>
        <c:ser>
          <c:idx val="0"/>
          <c:order val="0"/>
          <c:tx>
            <c:v>Total count</c:v>
          </c:tx>
          <c:cat>
            <c:strRef>
              <c:f>'Romania Student Analysis'!$B$30:$B$34</c:f>
              <c:strCache>
                <c:ptCount val="5"/>
                <c:pt idx="0">
                  <c:v>Strongly disagree</c:v>
                </c:pt>
                <c:pt idx="1">
                  <c:v>Disagree</c:v>
                </c:pt>
                <c:pt idx="2">
                  <c:v>Neutral</c:v>
                </c:pt>
                <c:pt idx="3">
                  <c:v>Agree</c:v>
                </c:pt>
                <c:pt idx="4">
                  <c:v>Strongly agree</c:v>
                </c:pt>
              </c:strCache>
            </c:strRef>
          </c:cat>
          <c:val>
            <c:numRef>
              <c:f>'Romania Student Analysis'!$C$30:$C$34</c:f>
              <c:numCache>
                <c:formatCode>General</c:formatCode>
                <c:ptCount val="5"/>
                <c:pt idx="0">
                  <c:v>0</c:v>
                </c:pt>
                <c:pt idx="1">
                  <c:v>0</c:v>
                </c:pt>
                <c:pt idx="2">
                  <c:v>0</c:v>
                </c:pt>
                <c:pt idx="3">
                  <c:v>7</c:v>
                </c:pt>
                <c:pt idx="4">
                  <c:v>13</c:v>
                </c:pt>
              </c:numCache>
            </c:numRef>
          </c:val>
          <c:extLst>
            <c:ext xmlns:c16="http://schemas.microsoft.com/office/drawing/2014/chart" uri="{C3380CC4-5D6E-409C-BE32-E72D297353CC}">
              <c16:uniqueId val="{00000000-B21E-42D1-A23A-7DC926A4B84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Clarity of programme and instructions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Analysis'!$E$30:$E$35</c:f>
              <c:numCache>
                <c:formatCode>0.0%</c:formatCode>
                <c:ptCount val="6"/>
                <c:pt idx="0">
                  <c:v>0</c:v>
                </c:pt>
                <c:pt idx="1">
                  <c:v>0</c:v>
                </c:pt>
                <c:pt idx="2">
                  <c:v>0</c:v>
                </c:pt>
                <c:pt idx="3">
                  <c:v>4</c:v>
                </c:pt>
                <c:pt idx="4">
                  <c:v>6</c:v>
                </c:pt>
              </c:numCache>
            </c:numRef>
          </c:cat>
          <c:val>
            <c:numRef>
              <c:f>'Romania Student Analysis'!$F$30:$F$35</c:f>
              <c:numCache>
                <c:formatCode>0.0%</c:formatCode>
                <c:ptCount val="6"/>
                <c:pt idx="0">
                  <c:v>0</c:v>
                </c:pt>
                <c:pt idx="1">
                  <c:v>0</c:v>
                </c:pt>
                <c:pt idx="2">
                  <c:v>0</c:v>
                </c:pt>
                <c:pt idx="3">
                  <c:v>0.4</c:v>
                </c:pt>
                <c:pt idx="4">
                  <c:v>0.6</c:v>
                </c:pt>
              </c:numCache>
            </c:numRef>
          </c:val>
          <c:extLst>
            <c:ext xmlns:c16="http://schemas.microsoft.com/office/drawing/2014/chart" uri="{C3380CC4-5D6E-409C-BE32-E72D297353CC}">
              <c16:uniqueId val="{00000000-D33C-454E-8DF4-F19E1182C12B}"/>
            </c:ext>
          </c:extLst>
        </c:ser>
        <c:ser>
          <c:idx val="1"/>
          <c:order val="1"/>
          <c:tx>
            <c:v>Bulgaria %</c:v>
          </c:tx>
          <c:invertIfNegative val="1"/>
          <c:cat>
            <c:numRef>
              <c:f>'Romania Student Analysis'!$E$30:$E$35</c:f>
              <c:numCache>
                <c:formatCode>0.0%</c:formatCode>
                <c:ptCount val="6"/>
                <c:pt idx="0">
                  <c:v>0</c:v>
                </c:pt>
                <c:pt idx="1">
                  <c:v>0</c:v>
                </c:pt>
                <c:pt idx="2">
                  <c:v>0</c:v>
                </c:pt>
                <c:pt idx="3">
                  <c:v>4</c:v>
                </c:pt>
                <c:pt idx="4">
                  <c:v>6</c:v>
                </c:pt>
              </c:numCache>
            </c:numRef>
          </c:cat>
          <c:val>
            <c:numRef>
              <c:f>'Romania Student Analysis'!$G$30:$G$35</c:f>
              <c:numCache>
                <c:formatCode>0.0%</c:formatCode>
                <c:ptCount val="6"/>
                <c:pt idx="0">
                  <c:v>0</c:v>
                </c:pt>
                <c:pt idx="1">
                  <c:v>0</c:v>
                </c:pt>
                <c:pt idx="2">
                  <c:v>0</c:v>
                </c:pt>
                <c:pt idx="3">
                  <c:v>3</c:v>
                </c:pt>
                <c:pt idx="4">
                  <c:v>7</c:v>
                </c:pt>
              </c:numCache>
            </c:numRef>
          </c:val>
          <c:extLst>
            <c:ext xmlns:c16="http://schemas.microsoft.com/office/drawing/2014/chart" uri="{C3380CC4-5D6E-409C-BE32-E72D297353CC}">
              <c16:uniqueId val="{00000001-D33C-454E-8DF4-F19E1182C12B}"/>
            </c:ext>
          </c:extLst>
        </c:ser>
        <c:ser>
          <c:idx val="2"/>
          <c:order val="2"/>
          <c:tx>
            <c:v>Turkey %</c:v>
          </c:tx>
          <c:invertIfNegative val="1"/>
          <c:cat>
            <c:numRef>
              <c:f>'Romania Student Analysis'!$E$30:$E$35</c:f>
              <c:numCache>
                <c:formatCode>0.0%</c:formatCode>
                <c:ptCount val="6"/>
                <c:pt idx="0">
                  <c:v>0</c:v>
                </c:pt>
                <c:pt idx="1">
                  <c:v>0</c:v>
                </c:pt>
                <c:pt idx="2">
                  <c:v>0</c:v>
                </c:pt>
                <c:pt idx="3">
                  <c:v>4</c:v>
                </c:pt>
                <c:pt idx="4">
                  <c:v>6</c:v>
                </c:pt>
              </c:numCache>
            </c:numRef>
          </c:cat>
          <c:val>
            <c:numRef>
              <c:f>'Romania Student Analysis'!$H$30:$H$35</c:f>
              <c:numCache>
                <c:formatCode>0.0%</c:formatCode>
                <c:ptCount val="6"/>
                <c:pt idx="0">
                  <c:v>0</c:v>
                </c:pt>
                <c:pt idx="1">
                  <c:v>0</c:v>
                </c:pt>
                <c:pt idx="2">
                  <c:v>0</c:v>
                </c:pt>
                <c:pt idx="3">
                  <c:v>0.3</c:v>
                </c:pt>
                <c:pt idx="4">
                  <c:v>0.7</c:v>
                </c:pt>
              </c:numCache>
            </c:numRef>
          </c:val>
          <c:extLst>
            <c:ext xmlns:c16="http://schemas.microsoft.com/office/drawing/2014/chart" uri="{C3380CC4-5D6E-409C-BE32-E72D297353CC}">
              <c16:uniqueId val="{00000002-D33C-454E-8DF4-F19E1182C12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sports activities – total distribution</a:t>
            </a:r>
          </a:p>
        </c:rich>
      </c:tx>
      <c:overlay val="0"/>
    </c:title>
    <c:autoTitleDeleted val="0"/>
    <c:plotArea>
      <c:layout/>
      <c:pieChart>
        <c:varyColors val="1"/>
        <c:ser>
          <c:idx val="0"/>
          <c:order val="0"/>
          <c:tx>
            <c:v>Total count</c:v>
          </c:tx>
          <c:cat>
            <c:strRef>
              <c:f>'Romania Student Analysis'!$B$42:$B$46</c:f>
              <c:strCache>
                <c:ptCount val="5"/>
                <c:pt idx="0">
                  <c:v>Very poor</c:v>
                </c:pt>
                <c:pt idx="1">
                  <c:v>Poor</c:v>
                </c:pt>
                <c:pt idx="2">
                  <c:v>Average</c:v>
                </c:pt>
                <c:pt idx="3">
                  <c:v>Good</c:v>
                </c:pt>
                <c:pt idx="4">
                  <c:v>Excellent</c:v>
                </c:pt>
              </c:strCache>
            </c:strRef>
          </c:cat>
          <c:val>
            <c:numRef>
              <c:f>'Romania Student Analysis'!$C$42:$C$46</c:f>
              <c:numCache>
                <c:formatCode>General</c:formatCode>
                <c:ptCount val="5"/>
                <c:pt idx="0">
                  <c:v>1</c:v>
                </c:pt>
                <c:pt idx="1">
                  <c:v>0</c:v>
                </c:pt>
                <c:pt idx="2">
                  <c:v>4</c:v>
                </c:pt>
                <c:pt idx="3">
                  <c:v>4</c:v>
                </c:pt>
                <c:pt idx="4">
                  <c:v>11</c:v>
                </c:pt>
              </c:numCache>
            </c:numRef>
          </c:val>
          <c:extLst>
            <c:ext xmlns:c16="http://schemas.microsoft.com/office/drawing/2014/chart" uri="{C3380CC4-5D6E-409C-BE32-E72D297353CC}">
              <c16:uniqueId val="{00000000-1FEE-4E2F-92BC-CFA87738852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sports activities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Analysis'!$E$42:$E$47</c:f>
              <c:numCache>
                <c:formatCode>0.0%</c:formatCode>
                <c:ptCount val="6"/>
                <c:pt idx="0">
                  <c:v>0</c:v>
                </c:pt>
                <c:pt idx="1">
                  <c:v>0</c:v>
                </c:pt>
                <c:pt idx="2">
                  <c:v>1</c:v>
                </c:pt>
                <c:pt idx="3">
                  <c:v>1</c:v>
                </c:pt>
                <c:pt idx="4">
                  <c:v>8</c:v>
                </c:pt>
              </c:numCache>
            </c:numRef>
          </c:cat>
          <c:val>
            <c:numRef>
              <c:f>'Romania Student Analysis'!$F$42:$F$47</c:f>
              <c:numCache>
                <c:formatCode>0.0%</c:formatCode>
                <c:ptCount val="6"/>
                <c:pt idx="0">
                  <c:v>0</c:v>
                </c:pt>
                <c:pt idx="1">
                  <c:v>0</c:v>
                </c:pt>
                <c:pt idx="2">
                  <c:v>0.1</c:v>
                </c:pt>
                <c:pt idx="3">
                  <c:v>0.1</c:v>
                </c:pt>
                <c:pt idx="4">
                  <c:v>0.8</c:v>
                </c:pt>
              </c:numCache>
            </c:numRef>
          </c:val>
          <c:extLst>
            <c:ext xmlns:c16="http://schemas.microsoft.com/office/drawing/2014/chart" uri="{C3380CC4-5D6E-409C-BE32-E72D297353CC}">
              <c16:uniqueId val="{00000000-EAA1-434B-B549-1BFE1117BA02}"/>
            </c:ext>
          </c:extLst>
        </c:ser>
        <c:ser>
          <c:idx val="1"/>
          <c:order val="1"/>
          <c:tx>
            <c:v>Bulgaria %</c:v>
          </c:tx>
          <c:invertIfNegative val="1"/>
          <c:cat>
            <c:numRef>
              <c:f>'Romania Student Analysis'!$E$42:$E$47</c:f>
              <c:numCache>
                <c:formatCode>0.0%</c:formatCode>
                <c:ptCount val="6"/>
                <c:pt idx="0">
                  <c:v>0</c:v>
                </c:pt>
                <c:pt idx="1">
                  <c:v>0</c:v>
                </c:pt>
                <c:pt idx="2">
                  <c:v>1</c:v>
                </c:pt>
                <c:pt idx="3">
                  <c:v>1</c:v>
                </c:pt>
                <c:pt idx="4">
                  <c:v>8</c:v>
                </c:pt>
              </c:numCache>
            </c:numRef>
          </c:cat>
          <c:val>
            <c:numRef>
              <c:f>'Romania Student Analysis'!$G$42:$G$47</c:f>
              <c:numCache>
                <c:formatCode>0.0%</c:formatCode>
                <c:ptCount val="6"/>
                <c:pt idx="0">
                  <c:v>1</c:v>
                </c:pt>
                <c:pt idx="1">
                  <c:v>0</c:v>
                </c:pt>
                <c:pt idx="2">
                  <c:v>3</c:v>
                </c:pt>
                <c:pt idx="3">
                  <c:v>3</c:v>
                </c:pt>
                <c:pt idx="4">
                  <c:v>3</c:v>
                </c:pt>
              </c:numCache>
            </c:numRef>
          </c:val>
          <c:extLst>
            <c:ext xmlns:c16="http://schemas.microsoft.com/office/drawing/2014/chart" uri="{C3380CC4-5D6E-409C-BE32-E72D297353CC}">
              <c16:uniqueId val="{00000001-EAA1-434B-B549-1BFE1117BA02}"/>
            </c:ext>
          </c:extLst>
        </c:ser>
        <c:ser>
          <c:idx val="2"/>
          <c:order val="2"/>
          <c:tx>
            <c:v>Turkey %</c:v>
          </c:tx>
          <c:invertIfNegative val="1"/>
          <c:cat>
            <c:numRef>
              <c:f>'Romania Student Analysis'!$E$42:$E$47</c:f>
              <c:numCache>
                <c:formatCode>0.0%</c:formatCode>
                <c:ptCount val="6"/>
                <c:pt idx="0">
                  <c:v>0</c:v>
                </c:pt>
                <c:pt idx="1">
                  <c:v>0</c:v>
                </c:pt>
                <c:pt idx="2">
                  <c:v>1</c:v>
                </c:pt>
                <c:pt idx="3">
                  <c:v>1</c:v>
                </c:pt>
                <c:pt idx="4">
                  <c:v>8</c:v>
                </c:pt>
              </c:numCache>
            </c:numRef>
          </c:cat>
          <c:val>
            <c:numRef>
              <c:f>'Romania Student Analysis'!$H$42:$H$47</c:f>
              <c:numCache>
                <c:formatCode>0.0%</c:formatCode>
                <c:ptCount val="6"/>
                <c:pt idx="0">
                  <c:v>0.1</c:v>
                </c:pt>
                <c:pt idx="1">
                  <c:v>0</c:v>
                </c:pt>
                <c:pt idx="2">
                  <c:v>0.3</c:v>
                </c:pt>
                <c:pt idx="3">
                  <c:v>0.3</c:v>
                </c:pt>
                <c:pt idx="4">
                  <c:v>0.3</c:v>
                </c:pt>
              </c:numCache>
            </c:numRef>
          </c:val>
          <c:extLst>
            <c:ext xmlns:c16="http://schemas.microsoft.com/office/drawing/2014/chart" uri="{C3380CC4-5D6E-409C-BE32-E72D297353CC}">
              <c16:uniqueId val="{00000002-EAA1-434B-B549-1BFE1117BA0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sports skills – total distribution</a:t>
            </a:r>
          </a:p>
        </c:rich>
      </c:tx>
      <c:overlay val="0"/>
    </c:title>
    <c:autoTitleDeleted val="0"/>
    <c:plotArea>
      <c:layout/>
      <c:pieChart>
        <c:varyColors val="1"/>
        <c:ser>
          <c:idx val="0"/>
          <c:order val="0"/>
          <c:tx>
            <c:v>Total count</c:v>
          </c:tx>
          <c:cat>
            <c:strRef>
              <c:f>'Romania Student Analysis'!$B$54:$B$58</c:f>
              <c:strCache>
                <c:ptCount val="5"/>
                <c:pt idx="0">
                  <c:v>Not at all</c:v>
                </c:pt>
                <c:pt idx="1">
                  <c:v>Slightly</c:v>
                </c:pt>
                <c:pt idx="2">
                  <c:v>Moderately</c:v>
                </c:pt>
                <c:pt idx="3">
                  <c:v>Considerably</c:v>
                </c:pt>
                <c:pt idx="4">
                  <c:v>Very much</c:v>
                </c:pt>
              </c:strCache>
            </c:strRef>
          </c:cat>
          <c:val>
            <c:numRef>
              <c:f>'Romania Student Analysis'!$C$54:$C$58</c:f>
              <c:numCache>
                <c:formatCode>General</c:formatCode>
                <c:ptCount val="5"/>
                <c:pt idx="0">
                  <c:v>0</c:v>
                </c:pt>
                <c:pt idx="1">
                  <c:v>1</c:v>
                </c:pt>
                <c:pt idx="2">
                  <c:v>4</c:v>
                </c:pt>
                <c:pt idx="3">
                  <c:v>4</c:v>
                </c:pt>
                <c:pt idx="4">
                  <c:v>11</c:v>
                </c:pt>
              </c:numCache>
            </c:numRef>
          </c:val>
          <c:extLst>
            <c:ext xmlns:c16="http://schemas.microsoft.com/office/drawing/2014/chart" uri="{C3380CC4-5D6E-409C-BE32-E72D297353CC}">
              <c16:uniqueId val="{00000000-39C2-491B-B5B6-AB0FDC8BF98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sports skills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Analysis'!$E$54:$E$59</c:f>
              <c:numCache>
                <c:formatCode>0.0%</c:formatCode>
                <c:ptCount val="6"/>
                <c:pt idx="0">
                  <c:v>0</c:v>
                </c:pt>
                <c:pt idx="1">
                  <c:v>0</c:v>
                </c:pt>
                <c:pt idx="2">
                  <c:v>2</c:v>
                </c:pt>
                <c:pt idx="3">
                  <c:v>3</c:v>
                </c:pt>
                <c:pt idx="4">
                  <c:v>5</c:v>
                </c:pt>
              </c:numCache>
            </c:numRef>
          </c:cat>
          <c:val>
            <c:numRef>
              <c:f>'Romania Student Analysis'!$F$54:$F$59</c:f>
              <c:numCache>
                <c:formatCode>0.0%</c:formatCode>
                <c:ptCount val="6"/>
                <c:pt idx="0">
                  <c:v>0</c:v>
                </c:pt>
                <c:pt idx="1">
                  <c:v>0</c:v>
                </c:pt>
                <c:pt idx="2">
                  <c:v>0.2</c:v>
                </c:pt>
                <c:pt idx="3">
                  <c:v>0.3</c:v>
                </c:pt>
                <c:pt idx="4">
                  <c:v>0.5</c:v>
                </c:pt>
              </c:numCache>
            </c:numRef>
          </c:val>
          <c:extLst>
            <c:ext xmlns:c16="http://schemas.microsoft.com/office/drawing/2014/chart" uri="{C3380CC4-5D6E-409C-BE32-E72D297353CC}">
              <c16:uniqueId val="{00000000-944A-4F76-B756-096FE6F9ED7E}"/>
            </c:ext>
          </c:extLst>
        </c:ser>
        <c:ser>
          <c:idx val="1"/>
          <c:order val="1"/>
          <c:tx>
            <c:v>Bulgaria %</c:v>
          </c:tx>
          <c:invertIfNegative val="1"/>
          <c:cat>
            <c:numRef>
              <c:f>'Romania Student Analysis'!$E$54:$E$59</c:f>
              <c:numCache>
                <c:formatCode>0.0%</c:formatCode>
                <c:ptCount val="6"/>
                <c:pt idx="0">
                  <c:v>0</c:v>
                </c:pt>
                <c:pt idx="1">
                  <c:v>0</c:v>
                </c:pt>
                <c:pt idx="2">
                  <c:v>2</c:v>
                </c:pt>
                <c:pt idx="3">
                  <c:v>3</c:v>
                </c:pt>
                <c:pt idx="4">
                  <c:v>5</c:v>
                </c:pt>
              </c:numCache>
            </c:numRef>
          </c:cat>
          <c:val>
            <c:numRef>
              <c:f>'Romania Student Analysis'!$G$54:$G$59</c:f>
              <c:numCache>
                <c:formatCode>0.0%</c:formatCode>
                <c:ptCount val="6"/>
                <c:pt idx="0">
                  <c:v>0</c:v>
                </c:pt>
                <c:pt idx="1">
                  <c:v>1</c:v>
                </c:pt>
                <c:pt idx="2">
                  <c:v>2</c:v>
                </c:pt>
                <c:pt idx="3">
                  <c:v>1</c:v>
                </c:pt>
                <c:pt idx="4">
                  <c:v>6</c:v>
                </c:pt>
              </c:numCache>
            </c:numRef>
          </c:val>
          <c:extLst>
            <c:ext xmlns:c16="http://schemas.microsoft.com/office/drawing/2014/chart" uri="{C3380CC4-5D6E-409C-BE32-E72D297353CC}">
              <c16:uniqueId val="{00000001-944A-4F76-B756-096FE6F9ED7E}"/>
            </c:ext>
          </c:extLst>
        </c:ser>
        <c:ser>
          <c:idx val="2"/>
          <c:order val="2"/>
          <c:tx>
            <c:v>Turkey %</c:v>
          </c:tx>
          <c:invertIfNegative val="1"/>
          <c:cat>
            <c:numRef>
              <c:f>'Romania Student Analysis'!$E$54:$E$59</c:f>
              <c:numCache>
                <c:formatCode>0.0%</c:formatCode>
                <c:ptCount val="6"/>
                <c:pt idx="0">
                  <c:v>0</c:v>
                </c:pt>
                <c:pt idx="1">
                  <c:v>0</c:v>
                </c:pt>
                <c:pt idx="2">
                  <c:v>2</c:v>
                </c:pt>
                <c:pt idx="3">
                  <c:v>3</c:v>
                </c:pt>
                <c:pt idx="4">
                  <c:v>5</c:v>
                </c:pt>
              </c:numCache>
            </c:numRef>
          </c:cat>
          <c:val>
            <c:numRef>
              <c:f>'Romania Student Analysis'!$H$54:$H$59</c:f>
              <c:numCache>
                <c:formatCode>0.0%</c:formatCode>
                <c:ptCount val="6"/>
                <c:pt idx="0">
                  <c:v>0</c:v>
                </c:pt>
                <c:pt idx="1">
                  <c:v>0.1</c:v>
                </c:pt>
                <c:pt idx="2">
                  <c:v>0.2</c:v>
                </c:pt>
                <c:pt idx="3">
                  <c:v>0.1</c:v>
                </c:pt>
                <c:pt idx="4">
                  <c:v>0.6</c:v>
                </c:pt>
              </c:numCache>
            </c:numRef>
          </c:val>
          <c:extLst>
            <c:ext xmlns:c16="http://schemas.microsoft.com/office/drawing/2014/chart" uri="{C3380CC4-5D6E-409C-BE32-E72D297353CC}">
              <c16:uniqueId val="{00000002-944A-4F76-B756-096FE6F9ED7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teamwork – total distribution</a:t>
            </a:r>
          </a:p>
        </c:rich>
      </c:tx>
      <c:overlay val="0"/>
    </c:title>
    <c:autoTitleDeleted val="0"/>
    <c:plotArea>
      <c:layout/>
      <c:pieChart>
        <c:varyColors val="1"/>
        <c:ser>
          <c:idx val="0"/>
          <c:order val="0"/>
          <c:tx>
            <c:v>Total count</c:v>
          </c:tx>
          <c:cat>
            <c:strRef>
              <c:f>'Romania Student Analysis'!$B$66:$B$70</c:f>
              <c:strCache>
                <c:ptCount val="5"/>
                <c:pt idx="0">
                  <c:v>Not at all</c:v>
                </c:pt>
                <c:pt idx="1">
                  <c:v>Slightly</c:v>
                </c:pt>
                <c:pt idx="2">
                  <c:v>Moderately</c:v>
                </c:pt>
                <c:pt idx="3">
                  <c:v>Considerably</c:v>
                </c:pt>
                <c:pt idx="4">
                  <c:v>Very much</c:v>
                </c:pt>
              </c:strCache>
            </c:strRef>
          </c:cat>
          <c:val>
            <c:numRef>
              <c:f>'Romania Student Analysis'!$C$66:$C$70</c:f>
              <c:numCache>
                <c:formatCode>General</c:formatCode>
                <c:ptCount val="5"/>
                <c:pt idx="0">
                  <c:v>0</c:v>
                </c:pt>
                <c:pt idx="1">
                  <c:v>1</c:v>
                </c:pt>
                <c:pt idx="2">
                  <c:v>0</c:v>
                </c:pt>
                <c:pt idx="3">
                  <c:v>5</c:v>
                </c:pt>
                <c:pt idx="4">
                  <c:v>14</c:v>
                </c:pt>
              </c:numCache>
            </c:numRef>
          </c:val>
          <c:extLst>
            <c:ext xmlns:c16="http://schemas.microsoft.com/office/drawing/2014/chart" uri="{C3380CC4-5D6E-409C-BE32-E72D297353CC}">
              <c16:uniqueId val="{00000000-8A6A-4086-860F-0A297E6628A6}"/>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teamwork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Analysis'!$E$66:$E$71</c:f>
              <c:numCache>
                <c:formatCode>0.0%</c:formatCode>
                <c:ptCount val="6"/>
                <c:pt idx="0">
                  <c:v>0</c:v>
                </c:pt>
                <c:pt idx="1">
                  <c:v>1</c:v>
                </c:pt>
                <c:pt idx="2">
                  <c:v>0</c:v>
                </c:pt>
                <c:pt idx="3">
                  <c:v>4</c:v>
                </c:pt>
                <c:pt idx="4">
                  <c:v>5</c:v>
                </c:pt>
              </c:numCache>
            </c:numRef>
          </c:cat>
          <c:val>
            <c:numRef>
              <c:f>'Romania Student Analysis'!$F$66:$F$71</c:f>
              <c:numCache>
                <c:formatCode>0.0%</c:formatCode>
                <c:ptCount val="6"/>
                <c:pt idx="0">
                  <c:v>0</c:v>
                </c:pt>
                <c:pt idx="1">
                  <c:v>0.1</c:v>
                </c:pt>
                <c:pt idx="2">
                  <c:v>0</c:v>
                </c:pt>
                <c:pt idx="3">
                  <c:v>0.4</c:v>
                </c:pt>
                <c:pt idx="4">
                  <c:v>0.5</c:v>
                </c:pt>
              </c:numCache>
            </c:numRef>
          </c:val>
          <c:extLst>
            <c:ext xmlns:c16="http://schemas.microsoft.com/office/drawing/2014/chart" uri="{C3380CC4-5D6E-409C-BE32-E72D297353CC}">
              <c16:uniqueId val="{00000000-F6C4-4A11-8E1C-A5C52151F2CE}"/>
            </c:ext>
          </c:extLst>
        </c:ser>
        <c:ser>
          <c:idx val="1"/>
          <c:order val="1"/>
          <c:tx>
            <c:v>Bulgaria %</c:v>
          </c:tx>
          <c:invertIfNegative val="1"/>
          <c:cat>
            <c:numRef>
              <c:f>'Romania Student Analysis'!$E$66:$E$71</c:f>
              <c:numCache>
                <c:formatCode>0.0%</c:formatCode>
                <c:ptCount val="6"/>
                <c:pt idx="0">
                  <c:v>0</c:v>
                </c:pt>
                <c:pt idx="1">
                  <c:v>1</c:v>
                </c:pt>
                <c:pt idx="2">
                  <c:v>0</c:v>
                </c:pt>
                <c:pt idx="3">
                  <c:v>4</c:v>
                </c:pt>
                <c:pt idx="4">
                  <c:v>5</c:v>
                </c:pt>
              </c:numCache>
            </c:numRef>
          </c:cat>
          <c:val>
            <c:numRef>
              <c:f>'Romania Student Analysis'!$G$66:$G$71</c:f>
              <c:numCache>
                <c:formatCode>0.0%</c:formatCode>
                <c:ptCount val="6"/>
                <c:pt idx="0">
                  <c:v>0</c:v>
                </c:pt>
                <c:pt idx="1">
                  <c:v>0</c:v>
                </c:pt>
                <c:pt idx="2">
                  <c:v>0</c:v>
                </c:pt>
                <c:pt idx="3">
                  <c:v>1</c:v>
                </c:pt>
                <c:pt idx="4">
                  <c:v>9</c:v>
                </c:pt>
              </c:numCache>
            </c:numRef>
          </c:val>
          <c:extLst>
            <c:ext xmlns:c16="http://schemas.microsoft.com/office/drawing/2014/chart" uri="{C3380CC4-5D6E-409C-BE32-E72D297353CC}">
              <c16:uniqueId val="{00000001-F6C4-4A11-8E1C-A5C52151F2CE}"/>
            </c:ext>
          </c:extLst>
        </c:ser>
        <c:ser>
          <c:idx val="2"/>
          <c:order val="2"/>
          <c:tx>
            <c:v>Turkey %</c:v>
          </c:tx>
          <c:invertIfNegative val="1"/>
          <c:cat>
            <c:numRef>
              <c:f>'Romania Student Analysis'!$E$66:$E$71</c:f>
              <c:numCache>
                <c:formatCode>0.0%</c:formatCode>
                <c:ptCount val="6"/>
                <c:pt idx="0">
                  <c:v>0</c:v>
                </c:pt>
                <c:pt idx="1">
                  <c:v>1</c:v>
                </c:pt>
                <c:pt idx="2">
                  <c:v>0</c:v>
                </c:pt>
                <c:pt idx="3">
                  <c:v>4</c:v>
                </c:pt>
                <c:pt idx="4">
                  <c:v>5</c:v>
                </c:pt>
              </c:numCache>
            </c:numRef>
          </c:cat>
          <c:val>
            <c:numRef>
              <c:f>'Romania Student Analysis'!$H$66:$H$71</c:f>
              <c:numCache>
                <c:formatCode>0.0%</c:formatCode>
                <c:ptCount val="6"/>
                <c:pt idx="0">
                  <c:v>0</c:v>
                </c:pt>
                <c:pt idx="1">
                  <c:v>0</c:v>
                </c:pt>
                <c:pt idx="2">
                  <c:v>0</c:v>
                </c:pt>
                <c:pt idx="3">
                  <c:v>0.1</c:v>
                </c:pt>
                <c:pt idx="4">
                  <c:v>0.9</c:v>
                </c:pt>
              </c:numCache>
            </c:numRef>
          </c:val>
          <c:extLst>
            <c:ext xmlns:c16="http://schemas.microsoft.com/office/drawing/2014/chart" uri="{C3380CC4-5D6E-409C-BE32-E72D297353CC}">
              <c16:uniqueId val="{00000002-F6C4-4A11-8E1C-A5C52151F2C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communication in English – total distribution</a:t>
            </a:r>
          </a:p>
        </c:rich>
      </c:tx>
      <c:overlay val="0"/>
    </c:title>
    <c:autoTitleDeleted val="0"/>
    <c:plotArea>
      <c:layout/>
      <c:pieChart>
        <c:varyColors val="1"/>
        <c:ser>
          <c:idx val="0"/>
          <c:order val="0"/>
          <c:tx>
            <c:v>Total count</c:v>
          </c:tx>
          <c:cat>
            <c:strRef>
              <c:f>'Romania Student Analysis'!$B$78:$B$82</c:f>
              <c:strCache>
                <c:ptCount val="5"/>
                <c:pt idx="0">
                  <c:v>Not at all</c:v>
                </c:pt>
                <c:pt idx="1">
                  <c:v>Slightly</c:v>
                </c:pt>
                <c:pt idx="2">
                  <c:v>Moderately</c:v>
                </c:pt>
                <c:pt idx="3">
                  <c:v>Considerably</c:v>
                </c:pt>
                <c:pt idx="4">
                  <c:v>Very much</c:v>
                </c:pt>
              </c:strCache>
            </c:strRef>
          </c:cat>
          <c:val>
            <c:numRef>
              <c:f>'Romania Student Analysis'!$C$78:$C$82</c:f>
              <c:numCache>
                <c:formatCode>General</c:formatCode>
                <c:ptCount val="5"/>
                <c:pt idx="0">
                  <c:v>0</c:v>
                </c:pt>
                <c:pt idx="1">
                  <c:v>1</c:v>
                </c:pt>
                <c:pt idx="2">
                  <c:v>0</c:v>
                </c:pt>
                <c:pt idx="3">
                  <c:v>4</c:v>
                </c:pt>
                <c:pt idx="4">
                  <c:v>15</c:v>
                </c:pt>
              </c:numCache>
            </c:numRef>
          </c:val>
          <c:extLst>
            <c:ext xmlns:c16="http://schemas.microsoft.com/office/drawing/2014/chart" uri="{C3380CC4-5D6E-409C-BE32-E72D297353CC}">
              <c16:uniqueId val="{00000000-2F0F-4D32-8FB9-47621EE537B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Improvement of communication in English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Analysis'!$E$78:$E$83</c:f>
              <c:numCache>
                <c:formatCode>0.0%</c:formatCode>
                <c:ptCount val="6"/>
                <c:pt idx="0">
                  <c:v>0</c:v>
                </c:pt>
                <c:pt idx="1">
                  <c:v>1</c:v>
                </c:pt>
                <c:pt idx="2">
                  <c:v>0</c:v>
                </c:pt>
                <c:pt idx="3">
                  <c:v>2</c:v>
                </c:pt>
                <c:pt idx="4">
                  <c:v>7</c:v>
                </c:pt>
              </c:numCache>
            </c:numRef>
          </c:cat>
          <c:val>
            <c:numRef>
              <c:f>'Romania Student Analysis'!$F$78:$F$83</c:f>
              <c:numCache>
                <c:formatCode>0.0%</c:formatCode>
                <c:ptCount val="6"/>
                <c:pt idx="0">
                  <c:v>0</c:v>
                </c:pt>
                <c:pt idx="1">
                  <c:v>0.1</c:v>
                </c:pt>
                <c:pt idx="2">
                  <c:v>0</c:v>
                </c:pt>
                <c:pt idx="3">
                  <c:v>0.2</c:v>
                </c:pt>
                <c:pt idx="4">
                  <c:v>0.7</c:v>
                </c:pt>
              </c:numCache>
            </c:numRef>
          </c:val>
          <c:extLst>
            <c:ext xmlns:c16="http://schemas.microsoft.com/office/drawing/2014/chart" uri="{C3380CC4-5D6E-409C-BE32-E72D297353CC}">
              <c16:uniqueId val="{00000000-0D78-41C8-8E2B-506A979C2B46}"/>
            </c:ext>
          </c:extLst>
        </c:ser>
        <c:ser>
          <c:idx val="1"/>
          <c:order val="1"/>
          <c:tx>
            <c:v>Bulgaria %</c:v>
          </c:tx>
          <c:invertIfNegative val="1"/>
          <c:cat>
            <c:numRef>
              <c:f>'Romania Student Analysis'!$E$78:$E$83</c:f>
              <c:numCache>
                <c:formatCode>0.0%</c:formatCode>
                <c:ptCount val="6"/>
                <c:pt idx="0">
                  <c:v>0</c:v>
                </c:pt>
                <c:pt idx="1">
                  <c:v>1</c:v>
                </c:pt>
                <c:pt idx="2">
                  <c:v>0</c:v>
                </c:pt>
                <c:pt idx="3">
                  <c:v>2</c:v>
                </c:pt>
                <c:pt idx="4">
                  <c:v>7</c:v>
                </c:pt>
              </c:numCache>
            </c:numRef>
          </c:cat>
          <c:val>
            <c:numRef>
              <c:f>'Romania Student Analysis'!$G$78:$G$83</c:f>
              <c:numCache>
                <c:formatCode>0.0%</c:formatCode>
                <c:ptCount val="6"/>
                <c:pt idx="0">
                  <c:v>0</c:v>
                </c:pt>
                <c:pt idx="1">
                  <c:v>0</c:v>
                </c:pt>
                <c:pt idx="2">
                  <c:v>0</c:v>
                </c:pt>
                <c:pt idx="3">
                  <c:v>2</c:v>
                </c:pt>
                <c:pt idx="4">
                  <c:v>8</c:v>
                </c:pt>
              </c:numCache>
            </c:numRef>
          </c:val>
          <c:extLst>
            <c:ext xmlns:c16="http://schemas.microsoft.com/office/drawing/2014/chart" uri="{C3380CC4-5D6E-409C-BE32-E72D297353CC}">
              <c16:uniqueId val="{00000001-0D78-41C8-8E2B-506A979C2B46}"/>
            </c:ext>
          </c:extLst>
        </c:ser>
        <c:ser>
          <c:idx val="2"/>
          <c:order val="2"/>
          <c:tx>
            <c:v>Turkey %</c:v>
          </c:tx>
          <c:invertIfNegative val="1"/>
          <c:cat>
            <c:numRef>
              <c:f>'Romania Student Analysis'!$E$78:$E$83</c:f>
              <c:numCache>
                <c:formatCode>0.0%</c:formatCode>
                <c:ptCount val="6"/>
                <c:pt idx="0">
                  <c:v>0</c:v>
                </c:pt>
                <c:pt idx="1">
                  <c:v>1</c:v>
                </c:pt>
                <c:pt idx="2">
                  <c:v>0</c:v>
                </c:pt>
                <c:pt idx="3">
                  <c:v>2</c:v>
                </c:pt>
                <c:pt idx="4">
                  <c:v>7</c:v>
                </c:pt>
              </c:numCache>
            </c:numRef>
          </c:cat>
          <c:val>
            <c:numRef>
              <c:f>'Romania Student Analysis'!$H$78:$H$83</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0D78-41C8-8E2B-506A979C2B4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learning – total distribution</a:t>
            </a:r>
          </a:p>
        </c:rich>
      </c:tx>
      <c:overlay val="0"/>
    </c:title>
    <c:autoTitleDeleted val="0"/>
    <c:plotArea>
      <c:layout/>
      <c:pieChart>
        <c:varyColors val="1"/>
        <c:ser>
          <c:idx val="0"/>
          <c:order val="0"/>
          <c:tx>
            <c:v>Total count</c:v>
          </c:tx>
          <c:cat>
            <c:strRef>
              <c:f>'Romania Student Analysis'!$B$90:$B$94</c:f>
              <c:strCache>
                <c:ptCount val="5"/>
                <c:pt idx="0">
                  <c:v>Not at all</c:v>
                </c:pt>
                <c:pt idx="1">
                  <c:v>Slightly</c:v>
                </c:pt>
                <c:pt idx="2">
                  <c:v>Moderately</c:v>
                </c:pt>
                <c:pt idx="3">
                  <c:v>Considerably</c:v>
                </c:pt>
                <c:pt idx="4">
                  <c:v>Very much</c:v>
                </c:pt>
              </c:strCache>
            </c:strRef>
          </c:cat>
          <c:val>
            <c:numRef>
              <c:f>'Romania Student Analysis'!$C$90:$C$94</c:f>
              <c:numCache>
                <c:formatCode>General</c:formatCode>
                <c:ptCount val="5"/>
                <c:pt idx="0">
                  <c:v>0</c:v>
                </c:pt>
                <c:pt idx="1">
                  <c:v>0</c:v>
                </c:pt>
                <c:pt idx="2">
                  <c:v>2</c:v>
                </c:pt>
                <c:pt idx="3">
                  <c:v>7</c:v>
                </c:pt>
                <c:pt idx="4">
                  <c:v>11</c:v>
                </c:pt>
              </c:numCache>
            </c:numRef>
          </c:val>
          <c:extLst>
            <c:ext xmlns:c16="http://schemas.microsoft.com/office/drawing/2014/chart" uri="{C3380CC4-5D6E-409C-BE32-E72D297353CC}">
              <c16:uniqueId val="{00000000-4D5C-4202-A7D3-5EAB6DEF390B}"/>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learning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Analysis'!$E$90:$E$95</c:f>
              <c:numCache>
                <c:formatCode>0.0%</c:formatCode>
                <c:ptCount val="6"/>
                <c:pt idx="0">
                  <c:v>0</c:v>
                </c:pt>
                <c:pt idx="1">
                  <c:v>0</c:v>
                </c:pt>
                <c:pt idx="2">
                  <c:v>2</c:v>
                </c:pt>
                <c:pt idx="3">
                  <c:v>2</c:v>
                </c:pt>
                <c:pt idx="4">
                  <c:v>6</c:v>
                </c:pt>
              </c:numCache>
            </c:numRef>
          </c:cat>
          <c:val>
            <c:numRef>
              <c:f>'Romania Student Analysis'!$F$90:$F$95</c:f>
              <c:numCache>
                <c:formatCode>0.0%</c:formatCode>
                <c:ptCount val="6"/>
                <c:pt idx="0">
                  <c:v>0</c:v>
                </c:pt>
                <c:pt idx="1">
                  <c:v>0</c:v>
                </c:pt>
                <c:pt idx="2">
                  <c:v>0.2</c:v>
                </c:pt>
                <c:pt idx="3">
                  <c:v>0.2</c:v>
                </c:pt>
                <c:pt idx="4">
                  <c:v>0.6</c:v>
                </c:pt>
              </c:numCache>
            </c:numRef>
          </c:val>
          <c:extLst>
            <c:ext xmlns:c16="http://schemas.microsoft.com/office/drawing/2014/chart" uri="{C3380CC4-5D6E-409C-BE32-E72D297353CC}">
              <c16:uniqueId val="{00000000-F737-4AEB-BD48-2CBBE61FD329}"/>
            </c:ext>
          </c:extLst>
        </c:ser>
        <c:ser>
          <c:idx val="1"/>
          <c:order val="1"/>
          <c:tx>
            <c:v>Bulgaria %</c:v>
          </c:tx>
          <c:invertIfNegative val="1"/>
          <c:cat>
            <c:numRef>
              <c:f>'Romania Student Analysis'!$E$90:$E$95</c:f>
              <c:numCache>
                <c:formatCode>0.0%</c:formatCode>
                <c:ptCount val="6"/>
                <c:pt idx="0">
                  <c:v>0</c:v>
                </c:pt>
                <c:pt idx="1">
                  <c:v>0</c:v>
                </c:pt>
                <c:pt idx="2">
                  <c:v>2</c:v>
                </c:pt>
                <c:pt idx="3">
                  <c:v>2</c:v>
                </c:pt>
                <c:pt idx="4">
                  <c:v>6</c:v>
                </c:pt>
              </c:numCache>
            </c:numRef>
          </c:cat>
          <c:val>
            <c:numRef>
              <c:f>'Romania Student Analysis'!$G$90:$G$95</c:f>
              <c:numCache>
                <c:formatCode>0.0%</c:formatCode>
                <c:ptCount val="6"/>
                <c:pt idx="0">
                  <c:v>0</c:v>
                </c:pt>
                <c:pt idx="1">
                  <c:v>0</c:v>
                </c:pt>
                <c:pt idx="2">
                  <c:v>0</c:v>
                </c:pt>
                <c:pt idx="3">
                  <c:v>5</c:v>
                </c:pt>
                <c:pt idx="4">
                  <c:v>5</c:v>
                </c:pt>
              </c:numCache>
            </c:numRef>
          </c:val>
          <c:extLst>
            <c:ext xmlns:c16="http://schemas.microsoft.com/office/drawing/2014/chart" uri="{C3380CC4-5D6E-409C-BE32-E72D297353CC}">
              <c16:uniqueId val="{00000001-F737-4AEB-BD48-2CBBE61FD329}"/>
            </c:ext>
          </c:extLst>
        </c:ser>
        <c:ser>
          <c:idx val="2"/>
          <c:order val="2"/>
          <c:tx>
            <c:v>Turkey %</c:v>
          </c:tx>
          <c:invertIfNegative val="1"/>
          <c:cat>
            <c:numRef>
              <c:f>'Romania Student Analysis'!$E$90:$E$95</c:f>
              <c:numCache>
                <c:formatCode>0.0%</c:formatCode>
                <c:ptCount val="6"/>
                <c:pt idx="0">
                  <c:v>0</c:v>
                </c:pt>
                <c:pt idx="1">
                  <c:v>0</c:v>
                </c:pt>
                <c:pt idx="2">
                  <c:v>2</c:v>
                </c:pt>
                <c:pt idx="3">
                  <c:v>2</c:v>
                </c:pt>
                <c:pt idx="4">
                  <c:v>6</c:v>
                </c:pt>
              </c:numCache>
            </c:numRef>
          </c:cat>
          <c:val>
            <c:numRef>
              <c:f>'Romania Student Analysis'!$H$90:$H$95</c:f>
              <c:numCache>
                <c:formatCode>0.0%</c:formatCode>
                <c:ptCount val="6"/>
                <c:pt idx="0">
                  <c:v>0</c:v>
                </c:pt>
                <c:pt idx="1">
                  <c:v>0</c:v>
                </c:pt>
                <c:pt idx="2">
                  <c:v>0</c:v>
                </c:pt>
                <c:pt idx="3">
                  <c:v>0.5</c:v>
                </c:pt>
                <c:pt idx="4">
                  <c:v>0.5</c:v>
                </c:pt>
              </c:numCache>
            </c:numRef>
          </c:val>
          <c:extLst>
            <c:ext xmlns:c16="http://schemas.microsoft.com/office/drawing/2014/chart" uri="{C3380CC4-5D6E-409C-BE32-E72D297353CC}">
              <c16:uniqueId val="{00000002-F737-4AEB-BD48-2CBBE61FD32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Feeling included and respected – total distribution</a:t>
            </a:r>
          </a:p>
        </c:rich>
      </c:tx>
      <c:overlay val="0"/>
    </c:title>
    <c:autoTitleDeleted val="0"/>
    <c:plotArea>
      <c:layout/>
      <c:pieChart>
        <c:varyColors val="1"/>
        <c:ser>
          <c:idx val="0"/>
          <c:order val="0"/>
          <c:tx>
            <c:v>Total count</c:v>
          </c:tx>
          <c:cat>
            <c:strRef>
              <c:f>'Romania Student Analysis'!$B$102:$B$106</c:f>
              <c:strCache>
                <c:ptCount val="5"/>
                <c:pt idx="0">
                  <c:v>Strongly disagree</c:v>
                </c:pt>
                <c:pt idx="1">
                  <c:v>Disagree</c:v>
                </c:pt>
                <c:pt idx="2">
                  <c:v>Neutral</c:v>
                </c:pt>
                <c:pt idx="3">
                  <c:v>Agree</c:v>
                </c:pt>
                <c:pt idx="4">
                  <c:v>Strongly agree</c:v>
                </c:pt>
              </c:strCache>
            </c:strRef>
          </c:cat>
          <c:val>
            <c:numRef>
              <c:f>'Romania Student Analysis'!$C$102:$C$106</c:f>
              <c:numCache>
                <c:formatCode>General</c:formatCode>
                <c:ptCount val="5"/>
                <c:pt idx="0">
                  <c:v>2</c:v>
                </c:pt>
                <c:pt idx="1">
                  <c:v>0</c:v>
                </c:pt>
                <c:pt idx="2">
                  <c:v>2</c:v>
                </c:pt>
                <c:pt idx="3">
                  <c:v>6</c:v>
                </c:pt>
                <c:pt idx="4">
                  <c:v>10</c:v>
                </c:pt>
              </c:numCache>
            </c:numRef>
          </c:val>
          <c:extLst>
            <c:ext xmlns:c16="http://schemas.microsoft.com/office/drawing/2014/chart" uri="{C3380CC4-5D6E-409C-BE32-E72D297353CC}">
              <c16:uniqueId val="{00000000-5010-4BF1-B5D2-BE131146E6E5}"/>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Feeling included and respected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Analysis'!$E$102:$E$107</c:f>
              <c:numCache>
                <c:formatCode>0.0%</c:formatCode>
                <c:ptCount val="6"/>
                <c:pt idx="0">
                  <c:v>2</c:v>
                </c:pt>
                <c:pt idx="1">
                  <c:v>0</c:v>
                </c:pt>
                <c:pt idx="2">
                  <c:v>2</c:v>
                </c:pt>
                <c:pt idx="3">
                  <c:v>1</c:v>
                </c:pt>
                <c:pt idx="4">
                  <c:v>5</c:v>
                </c:pt>
              </c:numCache>
            </c:numRef>
          </c:cat>
          <c:val>
            <c:numRef>
              <c:f>'Romania Student Analysis'!$F$102:$F$107</c:f>
              <c:numCache>
                <c:formatCode>0.0%</c:formatCode>
                <c:ptCount val="6"/>
                <c:pt idx="0">
                  <c:v>0.2</c:v>
                </c:pt>
                <c:pt idx="1">
                  <c:v>0</c:v>
                </c:pt>
                <c:pt idx="2">
                  <c:v>0.2</c:v>
                </c:pt>
                <c:pt idx="3">
                  <c:v>0.1</c:v>
                </c:pt>
                <c:pt idx="4">
                  <c:v>0.5</c:v>
                </c:pt>
              </c:numCache>
            </c:numRef>
          </c:val>
          <c:extLst>
            <c:ext xmlns:c16="http://schemas.microsoft.com/office/drawing/2014/chart" uri="{C3380CC4-5D6E-409C-BE32-E72D297353CC}">
              <c16:uniqueId val="{00000000-49A1-4E10-A574-32E6C35CA4D0}"/>
            </c:ext>
          </c:extLst>
        </c:ser>
        <c:ser>
          <c:idx val="1"/>
          <c:order val="1"/>
          <c:tx>
            <c:v>Bulgaria %</c:v>
          </c:tx>
          <c:invertIfNegative val="1"/>
          <c:cat>
            <c:numRef>
              <c:f>'Romania Student Analysis'!$E$102:$E$107</c:f>
              <c:numCache>
                <c:formatCode>0.0%</c:formatCode>
                <c:ptCount val="6"/>
                <c:pt idx="0">
                  <c:v>2</c:v>
                </c:pt>
                <c:pt idx="1">
                  <c:v>0</c:v>
                </c:pt>
                <c:pt idx="2">
                  <c:v>2</c:v>
                </c:pt>
                <c:pt idx="3">
                  <c:v>1</c:v>
                </c:pt>
                <c:pt idx="4">
                  <c:v>5</c:v>
                </c:pt>
              </c:numCache>
            </c:numRef>
          </c:cat>
          <c:val>
            <c:numRef>
              <c:f>'Romania Student Analysis'!$G$102:$G$107</c:f>
              <c:numCache>
                <c:formatCode>0.0%</c:formatCode>
                <c:ptCount val="6"/>
                <c:pt idx="0">
                  <c:v>0</c:v>
                </c:pt>
                <c:pt idx="1">
                  <c:v>0</c:v>
                </c:pt>
                <c:pt idx="2">
                  <c:v>0</c:v>
                </c:pt>
                <c:pt idx="3">
                  <c:v>5</c:v>
                </c:pt>
                <c:pt idx="4">
                  <c:v>5</c:v>
                </c:pt>
              </c:numCache>
            </c:numRef>
          </c:val>
          <c:extLst>
            <c:ext xmlns:c16="http://schemas.microsoft.com/office/drawing/2014/chart" uri="{C3380CC4-5D6E-409C-BE32-E72D297353CC}">
              <c16:uniqueId val="{00000001-49A1-4E10-A574-32E6C35CA4D0}"/>
            </c:ext>
          </c:extLst>
        </c:ser>
        <c:ser>
          <c:idx val="2"/>
          <c:order val="2"/>
          <c:tx>
            <c:v>Turkey %</c:v>
          </c:tx>
          <c:invertIfNegative val="1"/>
          <c:cat>
            <c:numRef>
              <c:f>'Romania Student Analysis'!$E$102:$E$107</c:f>
              <c:numCache>
                <c:formatCode>0.0%</c:formatCode>
                <c:ptCount val="6"/>
                <c:pt idx="0">
                  <c:v>2</c:v>
                </c:pt>
                <c:pt idx="1">
                  <c:v>0</c:v>
                </c:pt>
                <c:pt idx="2">
                  <c:v>2</c:v>
                </c:pt>
                <c:pt idx="3">
                  <c:v>1</c:v>
                </c:pt>
                <c:pt idx="4">
                  <c:v>5</c:v>
                </c:pt>
              </c:numCache>
            </c:numRef>
          </c:cat>
          <c:val>
            <c:numRef>
              <c:f>'Romania Student Analysis'!$H$102:$H$107</c:f>
              <c:numCache>
                <c:formatCode>0.0%</c:formatCode>
                <c:ptCount val="6"/>
                <c:pt idx="0">
                  <c:v>0</c:v>
                </c:pt>
                <c:pt idx="1">
                  <c:v>0</c:v>
                </c:pt>
                <c:pt idx="2">
                  <c:v>0</c:v>
                </c:pt>
                <c:pt idx="3">
                  <c:v>0.5</c:v>
                </c:pt>
                <c:pt idx="4">
                  <c:v>0.5</c:v>
                </c:pt>
              </c:numCache>
            </c:numRef>
          </c:val>
          <c:extLst>
            <c:ext xmlns:c16="http://schemas.microsoft.com/office/drawing/2014/chart" uri="{C3380CC4-5D6E-409C-BE32-E72D297353CC}">
              <c16:uniqueId val="{00000002-49A1-4E10-A574-32E6C35CA4D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sessions – total distribution</a:t>
            </a:r>
          </a:p>
        </c:rich>
      </c:tx>
      <c:overlay val="0"/>
    </c:title>
    <c:autoTitleDeleted val="0"/>
    <c:plotArea>
      <c:layout/>
      <c:pieChart>
        <c:varyColors val="1"/>
        <c:ser>
          <c:idx val="0"/>
          <c:order val="0"/>
          <c:tx>
            <c:v>Total count</c:v>
          </c:tx>
          <c:cat>
            <c:strRef>
              <c:f>'Romania Student Analysis'!$B$114:$B$118</c:f>
              <c:strCache>
                <c:ptCount val="5"/>
                <c:pt idx="0">
                  <c:v>Not useful</c:v>
                </c:pt>
                <c:pt idx="1">
                  <c:v>Slightly useful</c:v>
                </c:pt>
                <c:pt idx="2">
                  <c:v>Moderately useful</c:v>
                </c:pt>
                <c:pt idx="3">
                  <c:v>Useful</c:v>
                </c:pt>
                <c:pt idx="4">
                  <c:v>Very useful</c:v>
                </c:pt>
              </c:strCache>
            </c:strRef>
          </c:cat>
          <c:val>
            <c:numRef>
              <c:f>'Romania Student Analysis'!$C$114:$C$118</c:f>
              <c:numCache>
                <c:formatCode>General</c:formatCode>
                <c:ptCount val="5"/>
                <c:pt idx="0">
                  <c:v>0</c:v>
                </c:pt>
                <c:pt idx="1">
                  <c:v>0</c:v>
                </c:pt>
                <c:pt idx="2">
                  <c:v>0</c:v>
                </c:pt>
                <c:pt idx="3">
                  <c:v>4</c:v>
                </c:pt>
                <c:pt idx="4">
                  <c:v>16</c:v>
                </c:pt>
              </c:numCache>
            </c:numRef>
          </c:val>
          <c:extLst>
            <c:ext xmlns:c16="http://schemas.microsoft.com/office/drawing/2014/chart" uri="{C3380CC4-5D6E-409C-BE32-E72D297353CC}">
              <c16:uniqueId val="{00000000-3269-4C43-ABEC-569631E49FF7}"/>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sessions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Analysis'!$E$114:$E$119</c:f>
              <c:numCache>
                <c:formatCode>0.0%</c:formatCode>
                <c:ptCount val="6"/>
                <c:pt idx="0">
                  <c:v>0</c:v>
                </c:pt>
                <c:pt idx="1">
                  <c:v>0</c:v>
                </c:pt>
                <c:pt idx="2">
                  <c:v>0</c:v>
                </c:pt>
                <c:pt idx="3">
                  <c:v>3</c:v>
                </c:pt>
                <c:pt idx="4">
                  <c:v>7</c:v>
                </c:pt>
              </c:numCache>
            </c:numRef>
          </c:cat>
          <c:val>
            <c:numRef>
              <c:f>'Romania Student Analysis'!$F$114:$F$119</c:f>
              <c:numCache>
                <c:formatCode>0.0%</c:formatCode>
                <c:ptCount val="6"/>
                <c:pt idx="0">
                  <c:v>0</c:v>
                </c:pt>
                <c:pt idx="1">
                  <c:v>0</c:v>
                </c:pt>
                <c:pt idx="2">
                  <c:v>0</c:v>
                </c:pt>
                <c:pt idx="3">
                  <c:v>0.3</c:v>
                </c:pt>
                <c:pt idx="4">
                  <c:v>0.7</c:v>
                </c:pt>
              </c:numCache>
            </c:numRef>
          </c:val>
          <c:extLst>
            <c:ext xmlns:c16="http://schemas.microsoft.com/office/drawing/2014/chart" uri="{C3380CC4-5D6E-409C-BE32-E72D297353CC}">
              <c16:uniqueId val="{00000000-3932-4A00-B6FD-231BE3D369CB}"/>
            </c:ext>
          </c:extLst>
        </c:ser>
        <c:ser>
          <c:idx val="1"/>
          <c:order val="1"/>
          <c:tx>
            <c:v>Bulgaria %</c:v>
          </c:tx>
          <c:invertIfNegative val="1"/>
          <c:cat>
            <c:numRef>
              <c:f>'Romania Student Analysis'!$E$114:$E$119</c:f>
              <c:numCache>
                <c:formatCode>0.0%</c:formatCode>
                <c:ptCount val="6"/>
                <c:pt idx="0">
                  <c:v>0</c:v>
                </c:pt>
                <c:pt idx="1">
                  <c:v>0</c:v>
                </c:pt>
                <c:pt idx="2">
                  <c:v>0</c:v>
                </c:pt>
                <c:pt idx="3">
                  <c:v>3</c:v>
                </c:pt>
                <c:pt idx="4">
                  <c:v>7</c:v>
                </c:pt>
              </c:numCache>
            </c:numRef>
          </c:cat>
          <c:val>
            <c:numRef>
              <c:f>'Romania Student Analysis'!$G$114:$G$119</c:f>
              <c:numCache>
                <c:formatCode>0.0%</c:formatCode>
                <c:ptCount val="6"/>
                <c:pt idx="0">
                  <c:v>0</c:v>
                </c:pt>
                <c:pt idx="1">
                  <c:v>0</c:v>
                </c:pt>
                <c:pt idx="2">
                  <c:v>0</c:v>
                </c:pt>
                <c:pt idx="3">
                  <c:v>1</c:v>
                </c:pt>
                <c:pt idx="4">
                  <c:v>9</c:v>
                </c:pt>
              </c:numCache>
            </c:numRef>
          </c:val>
          <c:extLst>
            <c:ext xmlns:c16="http://schemas.microsoft.com/office/drawing/2014/chart" uri="{C3380CC4-5D6E-409C-BE32-E72D297353CC}">
              <c16:uniqueId val="{00000001-3932-4A00-B6FD-231BE3D369CB}"/>
            </c:ext>
          </c:extLst>
        </c:ser>
        <c:ser>
          <c:idx val="2"/>
          <c:order val="2"/>
          <c:tx>
            <c:v>Turkey %</c:v>
          </c:tx>
          <c:invertIfNegative val="1"/>
          <c:cat>
            <c:numRef>
              <c:f>'Romania Student Analysis'!$E$114:$E$119</c:f>
              <c:numCache>
                <c:formatCode>0.0%</c:formatCode>
                <c:ptCount val="6"/>
                <c:pt idx="0">
                  <c:v>0</c:v>
                </c:pt>
                <c:pt idx="1">
                  <c:v>0</c:v>
                </c:pt>
                <c:pt idx="2">
                  <c:v>0</c:v>
                </c:pt>
                <c:pt idx="3">
                  <c:v>3</c:v>
                </c:pt>
                <c:pt idx="4">
                  <c:v>7</c:v>
                </c:pt>
              </c:numCache>
            </c:numRef>
          </c:cat>
          <c:val>
            <c:numRef>
              <c:f>'Romania Student Analysis'!$H$114:$H$119</c:f>
              <c:numCache>
                <c:formatCode>0.0%</c:formatCode>
                <c:ptCount val="6"/>
                <c:pt idx="0">
                  <c:v>0</c:v>
                </c:pt>
                <c:pt idx="1">
                  <c:v>0</c:v>
                </c:pt>
                <c:pt idx="2">
                  <c:v>0</c:v>
                </c:pt>
                <c:pt idx="3">
                  <c:v>0.1</c:v>
                </c:pt>
                <c:pt idx="4">
                  <c:v>0.9</c:v>
                </c:pt>
              </c:numCache>
            </c:numRef>
          </c:val>
          <c:extLst>
            <c:ext xmlns:c16="http://schemas.microsoft.com/office/drawing/2014/chart" uri="{C3380CC4-5D6E-409C-BE32-E72D297353CC}">
              <c16:uniqueId val="{00000002-3932-4A00-B6FD-231BE3D369C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learning outcomes – total distribution</a:t>
            </a:r>
          </a:p>
        </c:rich>
      </c:tx>
      <c:overlay val="0"/>
    </c:title>
    <c:autoTitleDeleted val="0"/>
    <c:plotArea>
      <c:layout/>
      <c:pieChart>
        <c:varyColors val="1"/>
        <c:ser>
          <c:idx val="0"/>
          <c:order val="0"/>
          <c:tx>
            <c:v>Total count</c:v>
          </c:tx>
          <c:cat>
            <c:strRef>
              <c:f>'Romania Student Analysis'!$B$126:$B$130</c:f>
              <c:strCache>
                <c:ptCount val="5"/>
                <c:pt idx="0">
                  <c:v>Not achieved</c:v>
                </c:pt>
                <c:pt idx="1">
                  <c:v>Partly achieved</c:v>
                </c:pt>
                <c:pt idx="2">
                  <c:v>Mostly achieved</c:v>
                </c:pt>
                <c:pt idx="3">
                  <c:v>Achieved</c:v>
                </c:pt>
                <c:pt idx="4">
                  <c:v>Fully achieved</c:v>
                </c:pt>
              </c:strCache>
            </c:strRef>
          </c:cat>
          <c:val>
            <c:numRef>
              <c:f>'Romania Student Analysis'!$C$126:$C$130</c:f>
              <c:numCache>
                <c:formatCode>General</c:formatCode>
                <c:ptCount val="5"/>
                <c:pt idx="0">
                  <c:v>0</c:v>
                </c:pt>
                <c:pt idx="1">
                  <c:v>0</c:v>
                </c:pt>
                <c:pt idx="2">
                  <c:v>4</c:v>
                </c:pt>
                <c:pt idx="3">
                  <c:v>7</c:v>
                </c:pt>
                <c:pt idx="4">
                  <c:v>9</c:v>
                </c:pt>
              </c:numCache>
            </c:numRef>
          </c:val>
          <c:extLst>
            <c:ext xmlns:c16="http://schemas.microsoft.com/office/drawing/2014/chart" uri="{C3380CC4-5D6E-409C-BE32-E72D297353CC}">
              <c16:uniqueId val="{00000000-5286-458B-909E-AF4DEBE84B03}"/>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learning outcomes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Analysis'!$E$126:$E$131</c:f>
              <c:numCache>
                <c:formatCode>0.0%</c:formatCode>
                <c:ptCount val="6"/>
                <c:pt idx="0">
                  <c:v>0</c:v>
                </c:pt>
                <c:pt idx="1">
                  <c:v>0</c:v>
                </c:pt>
                <c:pt idx="2">
                  <c:v>2</c:v>
                </c:pt>
                <c:pt idx="3">
                  <c:v>4</c:v>
                </c:pt>
                <c:pt idx="4">
                  <c:v>4</c:v>
                </c:pt>
              </c:numCache>
            </c:numRef>
          </c:cat>
          <c:val>
            <c:numRef>
              <c:f>'Romania Student Analysis'!$F$126:$F$131</c:f>
              <c:numCache>
                <c:formatCode>0.0%</c:formatCode>
                <c:ptCount val="6"/>
                <c:pt idx="0">
                  <c:v>0</c:v>
                </c:pt>
                <c:pt idx="1">
                  <c:v>0</c:v>
                </c:pt>
                <c:pt idx="2">
                  <c:v>0.2</c:v>
                </c:pt>
                <c:pt idx="3">
                  <c:v>0.4</c:v>
                </c:pt>
                <c:pt idx="4">
                  <c:v>0.4</c:v>
                </c:pt>
              </c:numCache>
            </c:numRef>
          </c:val>
          <c:extLst>
            <c:ext xmlns:c16="http://schemas.microsoft.com/office/drawing/2014/chart" uri="{C3380CC4-5D6E-409C-BE32-E72D297353CC}">
              <c16:uniqueId val="{00000000-DC56-476A-999C-E43379A78E9D}"/>
            </c:ext>
          </c:extLst>
        </c:ser>
        <c:ser>
          <c:idx val="1"/>
          <c:order val="1"/>
          <c:tx>
            <c:v>Bulgaria %</c:v>
          </c:tx>
          <c:invertIfNegative val="1"/>
          <c:cat>
            <c:numRef>
              <c:f>'Romania Student Analysis'!$E$126:$E$131</c:f>
              <c:numCache>
                <c:formatCode>0.0%</c:formatCode>
                <c:ptCount val="6"/>
                <c:pt idx="0">
                  <c:v>0</c:v>
                </c:pt>
                <c:pt idx="1">
                  <c:v>0</c:v>
                </c:pt>
                <c:pt idx="2">
                  <c:v>2</c:v>
                </c:pt>
                <c:pt idx="3">
                  <c:v>4</c:v>
                </c:pt>
                <c:pt idx="4">
                  <c:v>4</c:v>
                </c:pt>
              </c:numCache>
            </c:numRef>
          </c:cat>
          <c:val>
            <c:numRef>
              <c:f>'Romania Student Analysis'!$G$126:$G$131</c:f>
              <c:numCache>
                <c:formatCode>0.0%</c:formatCode>
                <c:ptCount val="6"/>
                <c:pt idx="0">
                  <c:v>0</c:v>
                </c:pt>
                <c:pt idx="1">
                  <c:v>0</c:v>
                </c:pt>
                <c:pt idx="2">
                  <c:v>2</c:v>
                </c:pt>
                <c:pt idx="3">
                  <c:v>3</c:v>
                </c:pt>
                <c:pt idx="4">
                  <c:v>5</c:v>
                </c:pt>
              </c:numCache>
            </c:numRef>
          </c:val>
          <c:extLst>
            <c:ext xmlns:c16="http://schemas.microsoft.com/office/drawing/2014/chart" uri="{C3380CC4-5D6E-409C-BE32-E72D297353CC}">
              <c16:uniqueId val="{00000001-DC56-476A-999C-E43379A78E9D}"/>
            </c:ext>
          </c:extLst>
        </c:ser>
        <c:ser>
          <c:idx val="2"/>
          <c:order val="2"/>
          <c:tx>
            <c:v>Turkey %</c:v>
          </c:tx>
          <c:invertIfNegative val="1"/>
          <c:cat>
            <c:numRef>
              <c:f>'Romania Student Analysis'!$E$126:$E$131</c:f>
              <c:numCache>
                <c:formatCode>0.0%</c:formatCode>
                <c:ptCount val="6"/>
                <c:pt idx="0">
                  <c:v>0</c:v>
                </c:pt>
                <c:pt idx="1">
                  <c:v>0</c:v>
                </c:pt>
                <c:pt idx="2">
                  <c:v>2</c:v>
                </c:pt>
                <c:pt idx="3">
                  <c:v>4</c:v>
                </c:pt>
                <c:pt idx="4">
                  <c:v>4</c:v>
                </c:pt>
              </c:numCache>
            </c:numRef>
          </c:cat>
          <c:val>
            <c:numRef>
              <c:f>'Romania Student Analysis'!$H$126:$H$131</c:f>
              <c:numCache>
                <c:formatCode>0.0%</c:formatCode>
                <c:ptCount val="6"/>
                <c:pt idx="0">
                  <c:v>0</c:v>
                </c:pt>
                <c:pt idx="1">
                  <c:v>0</c:v>
                </c:pt>
                <c:pt idx="2">
                  <c:v>0.2</c:v>
                </c:pt>
                <c:pt idx="3">
                  <c:v>0.3</c:v>
                </c:pt>
                <c:pt idx="4">
                  <c:v>0.5</c:v>
                </c:pt>
              </c:numCache>
            </c:numRef>
          </c:val>
          <c:extLst>
            <c:ext xmlns:c16="http://schemas.microsoft.com/office/drawing/2014/chart" uri="{C3380CC4-5D6E-409C-BE32-E72D297353CC}">
              <c16:uniqueId val="{00000002-DC56-476A-999C-E43379A78E9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mobility – total distribution</a:t>
            </a:r>
          </a:p>
        </c:rich>
      </c:tx>
      <c:overlay val="0"/>
    </c:title>
    <c:autoTitleDeleted val="0"/>
    <c:plotArea>
      <c:layout/>
      <c:pieChart>
        <c:varyColors val="1"/>
        <c:ser>
          <c:idx val="0"/>
          <c:order val="0"/>
          <c:tx>
            <c:v>Total count</c:v>
          </c:tx>
          <c:cat>
            <c:strRef>
              <c:f>'Romania Student Analysis'!$B$138:$B$142</c:f>
              <c:strCache>
                <c:ptCount val="5"/>
                <c:pt idx="0">
                  <c:v>Definitely not</c:v>
                </c:pt>
                <c:pt idx="1">
                  <c:v>Probably not</c:v>
                </c:pt>
                <c:pt idx="2">
                  <c:v>Not sure</c:v>
                </c:pt>
                <c:pt idx="3">
                  <c:v>Probably yes</c:v>
                </c:pt>
                <c:pt idx="4">
                  <c:v>Definitely yes</c:v>
                </c:pt>
              </c:strCache>
            </c:strRef>
          </c:cat>
          <c:val>
            <c:numRef>
              <c:f>'Romania Student Analysis'!$C$138:$C$142</c:f>
              <c:numCache>
                <c:formatCode>General</c:formatCode>
                <c:ptCount val="5"/>
                <c:pt idx="0">
                  <c:v>0</c:v>
                </c:pt>
                <c:pt idx="1">
                  <c:v>0</c:v>
                </c:pt>
                <c:pt idx="2">
                  <c:v>2</c:v>
                </c:pt>
                <c:pt idx="3">
                  <c:v>4</c:v>
                </c:pt>
                <c:pt idx="4">
                  <c:v>14</c:v>
                </c:pt>
              </c:numCache>
            </c:numRef>
          </c:val>
          <c:extLst>
            <c:ext xmlns:c16="http://schemas.microsoft.com/office/drawing/2014/chart" uri="{C3380CC4-5D6E-409C-BE32-E72D297353CC}">
              <c16:uniqueId val="{00000000-3970-4991-93AA-42828AE7528A}"/>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mobility – country comparison</a:t>
            </a:r>
          </a:p>
        </c:rich>
      </c:tx>
      <c:overlay val="0"/>
    </c:title>
    <c:autoTitleDeleted val="0"/>
    <c:plotArea>
      <c:layout/>
      <c:barChart>
        <c:barDir val="col"/>
        <c:grouping val="clustered"/>
        <c:varyColors val="0"/>
        <c:ser>
          <c:idx val="0"/>
          <c:order val="0"/>
          <c:tx>
            <c:v>Turkey count</c:v>
          </c:tx>
          <c:invertIfNegative val="1"/>
          <c:cat>
            <c:numRef>
              <c:f>'Romania Student Analysis'!$E$138:$E$143</c:f>
              <c:numCache>
                <c:formatCode>0.0%</c:formatCode>
                <c:ptCount val="6"/>
                <c:pt idx="0">
                  <c:v>0</c:v>
                </c:pt>
                <c:pt idx="1">
                  <c:v>0</c:v>
                </c:pt>
                <c:pt idx="2">
                  <c:v>1</c:v>
                </c:pt>
                <c:pt idx="3">
                  <c:v>3</c:v>
                </c:pt>
                <c:pt idx="4">
                  <c:v>6</c:v>
                </c:pt>
              </c:numCache>
            </c:numRef>
          </c:cat>
          <c:val>
            <c:numRef>
              <c:f>'Romania Student Analysis'!$F$138:$F$143</c:f>
              <c:numCache>
                <c:formatCode>0.0%</c:formatCode>
                <c:ptCount val="6"/>
                <c:pt idx="0">
                  <c:v>0</c:v>
                </c:pt>
                <c:pt idx="1">
                  <c:v>0</c:v>
                </c:pt>
                <c:pt idx="2">
                  <c:v>0.1</c:v>
                </c:pt>
                <c:pt idx="3">
                  <c:v>0.3</c:v>
                </c:pt>
                <c:pt idx="4">
                  <c:v>0.6</c:v>
                </c:pt>
              </c:numCache>
            </c:numRef>
          </c:val>
          <c:extLst>
            <c:ext xmlns:c16="http://schemas.microsoft.com/office/drawing/2014/chart" uri="{C3380CC4-5D6E-409C-BE32-E72D297353CC}">
              <c16:uniqueId val="{00000000-BA23-4B71-B167-6A90187FBC0C}"/>
            </c:ext>
          </c:extLst>
        </c:ser>
        <c:ser>
          <c:idx val="1"/>
          <c:order val="1"/>
          <c:tx>
            <c:v>Bulgaria %</c:v>
          </c:tx>
          <c:invertIfNegative val="1"/>
          <c:cat>
            <c:numRef>
              <c:f>'Romania Student Analysis'!$E$138:$E$143</c:f>
              <c:numCache>
                <c:formatCode>0.0%</c:formatCode>
                <c:ptCount val="6"/>
                <c:pt idx="0">
                  <c:v>0</c:v>
                </c:pt>
                <c:pt idx="1">
                  <c:v>0</c:v>
                </c:pt>
                <c:pt idx="2">
                  <c:v>1</c:v>
                </c:pt>
                <c:pt idx="3">
                  <c:v>3</c:v>
                </c:pt>
                <c:pt idx="4">
                  <c:v>6</c:v>
                </c:pt>
              </c:numCache>
            </c:numRef>
          </c:cat>
          <c:val>
            <c:numRef>
              <c:f>'Romania Student Analysis'!$G$138:$G$143</c:f>
              <c:numCache>
                <c:formatCode>0.0%</c:formatCode>
                <c:ptCount val="6"/>
                <c:pt idx="0">
                  <c:v>0</c:v>
                </c:pt>
                <c:pt idx="1">
                  <c:v>0</c:v>
                </c:pt>
                <c:pt idx="2">
                  <c:v>1</c:v>
                </c:pt>
                <c:pt idx="3">
                  <c:v>1</c:v>
                </c:pt>
                <c:pt idx="4">
                  <c:v>8</c:v>
                </c:pt>
              </c:numCache>
            </c:numRef>
          </c:val>
          <c:extLst>
            <c:ext xmlns:c16="http://schemas.microsoft.com/office/drawing/2014/chart" uri="{C3380CC4-5D6E-409C-BE32-E72D297353CC}">
              <c16:uniqueId val="{00000001-BA23-4B71-B167-6A90187FBC0C}"/>
            </c:ext>
          </c:extLst>
        </c:ser>
        <c:ser>
          <c:idx val="2"/>
          <c:order val="2"/>
          <c:tx>
            <c:v>Turkey %</c:v>
          </c:tx>
          <c:invertIfNegative val="1"/>
          <c:cat>
            <c:numRef>
              <c:f>'Romania Student Analysis'!$E$138:$E$143</c:f>
              <c:numCache>
                <c:formatCode>0.0%</c:formatCode>
                <c:ptCount val="6"/>
                <c:pt idx="0">
                  <c:v>0</c:v>
                </c:pt>
                <c:pt idx="1">
                  <c:v>0</c:v>
                </c:pt>
                <c:pt idx="2">
                  <c:v>1</c:v>
                </c:pt>
                <c:pt idx="3">
                  <c:v>3</c:v>
                </c:pt>
                <c:pt idx="4">
                  <c:v>6</c:v>
                </c:pt>
              </c:numCache>
            </c:numRef>
          </c:cat>
          <c:val>
            <c:numRef>
              <c:f>'Romania Student Analysis'!$H$138:$H$143</c:f>
              <c:numCache>
                <c:formatCode>0.0%</c:formatCode>
                <c:ptCount val="6"/>
                <c:pt idx="0">
                  <c:v>0</c:v>
                </c:pt>
                <c:pt idx="1">
                  <c:v>0</c:v>
                </c:pt>
                <c:pt idx="2">
                  <c:v>0.1</c:v>
                </c:pt>
                <c:pt idx="3">
                  <c:v>0.1</c:v>
                </c:pt>
                <c:pt idx="4">
                  <c:v>0.8</c:v>
                </c:pt>
              </c:numCache>
            </c:numRef>
          </c:val>
          <c:extLst>
            <c:ext xmlns:c16="http://schemas.microsoft.com/office/drawing/2014/chart" uri="{C3380CC4-5D6E-409C-BE32-E72D297353CC}">
              <c16:uniqueId val="{00000002-BA23-4B71-B167-6A90187FBC0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 total distribution</a:t>
            </a:r>
          </a:p>
        </c:rich>
      </c:tx>
      <c:overlay val="0"/>
    </c:title>
    <c:autoTitleDeleted val="0"/>
    <c:plotArea>
      <c:layout/>
      <c:pieChart>
        <c:varyColors val="1"/>
        <c:ser>
          <c:idx val="0"/>
          <c:order val="0"/>
          <c:tx>
            <c:v>Total count</c:v>
          </c:tx>
          <c:cat>
            <c:strRef>
              <c:f>'Romania Teacher Analysis'!$B$6:$B$10</c:f>
              <c:strCache>
                <c:ptCount val="5"/>
                <c:pt idx="0">
                  <c:v>Very dissatisfied</c:v>
                </c:pt>
                <c:pt idx="1">
                  <c:v>Dissatisfied</c:v>
                </c:pt>
                <c:pt idx="2">
                  <c:v>Neutral</c:v>
                </c:pt>
                <c:pt idx="3">
                  <c:v>Satisfied</c:v>
                </c:pt>
                <c:pt idx="4">
                  <c:v>Very satisfied</c:v>
                </c:pt>
              </c:strCache>
            </c:strRef>
          </c:cat>
          <c:val>
            <c:numRef>
              <c:f>'Romania Teacher Analysis'!$C$6:$C$10</c:f>
              <c:numCache>
                <c:formatCode>General</c:formatCode>
                <c:ptCount val="5"/>
                <c:pt idx="0">
                  <c:v>0</c:v>
                </c:pt>
                <c:pt idx="1">
                  <c:v>0</c:v>
                </c:pt>
                <c:pt idx="2">
                  <c:v>0</c:v>
                </c:pt>
                <c:pt idx="3">
                  <c:v>1</c:v>
                </c:pt>
                <c:pt idx="4">
                  <c:v>7</c:v>
                </c:pt>
              </c:numCache>
            </c:numRef>
          </c:val>
          <c:extLst>
            <c:ext xmlns:c16="http://schemas.microsoft.com/office/drawing/2014/chart" uri="{C3380CC4-5D6E-409C-BE32-E72D297353CC}">
              <c16:uniqueId val="{00000000-603D-4081-B655-A8F7633E2D1B}"/>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Overall satisfaction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Analysis'!$E$6:$E$11</c:f>
              <c:numCache>
                <c:formatCode>0.0%</c:formatCode>
                <c:ptCount val="6"/>
                <c:pt idx="0">
                  <c:v>0</c:v>
                </c:pt>
                <c:pt idx="1">
                  <c:v>0</c:v>
                </c:pt>
                <c:pt idx="2">
                  <c:v>0</c:v>
                </c:pt>
                <c:pt idx="3">
                  <c:v>0</c:v>
                </c:pt>
                <c:pt idx="4">
                  <c:v>3</c:v>
                </c:pt>
              </c:numCache>
            </c:numRef>
          </c:cat>
          <c:val>
            <c:numRef>
              <c:f>'Romania Teacher Analysis'!$F$6:$F$11</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1F98-4B3B-B1B3-B0E57350ADEA}"/>
            </c:ext>
          </c:extLst>
        </c:ser>
        <c:ser>
          <c:idx val="1"/>
          <c:order val="1"/>
          <c:tx>
            <c:v>Bulgaria %</c:v>
          </c:tx>
          <c:invertIfNegative val="1"/>
          <c:cat>
            <c:numRef>
              <c:f>'Romania Teacher Analysis'!$E$6:$E$11</c:f>
              <c:numCache>
                <c:formatCode>0.0%</c:formatCode>
                <c:ptCount val="6"/>
                <c:pt idx="0">
                  <c:v>0</c:v>
                </c:pt>
                <c:pt idx="1">
                  <c:v>0</c:v>
                </c:pt>
                <c:pt idx="2">
                  <c:v>0</c:v>
                </c:pt>
                <c:pt idx="3">
                  <c:v>0</c:v>
                </c:pt>
                <c:pt idx="4">
                  <c:v>3</c:v>
                </c:pt>
              </c:numCache>
            </c:numRef>
          </c:cat>
          <c:val>
            <c:numRef>
              <c:f>'Romania Teacher Analysis'!$G$6:$G$11</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1F98-4B3B-B1B3-B0E57350ADEA}"/>
            </c:ext>
          </c:extLst>
        </c:ser>
        <c:ser>
          <c:idx val="2"/>
          <c:order val="2"/>
          <c:tx>
            <c:v>Turkey %</c:v>
          </c:tx>
          <c:invertIfNegative val="1"/>
          <c:cat>
            <c:numRef>
              <c:f>'Romania Teacher Analysis'!$E$6:$E$11</c:f>
              <c:numCache>
                <c:formatCode>0.0%</c:formatCode>
                <c:ptCount val="6"/>
                <c:pt idx="0">
                  <c:v>0</c:v>
                </c:pt>
                <c:pt idx="1">
                  <c:v>0</c:v>
                </c:pt>
                <c:pt idx="2">
                  <c:v>0</c:v>
                </c:pt>
                <c:pt idx="3">
                  <c:v>0</c:v>
                </c:pt>
                <c:pt idx="4">
                  <c:v>3</c:v>
                </c:pt>
              </c:numCache>
            </c:numRef>
          </c:cat>
          <c:val>
            <c:numRef>
              <c:f>'Romania Teacher Analysis'!$H$6:$H$11</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1F98-4B3B-B1B3-B0E57350ADE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organisation – total distribution</a:t>
            </a:r>
          </a:p>
        </c:rich>
      </c:tx>
      <c:overlay val="0"/>
    </c:title>
    <c:autoTitleDeleted val="0"/>
    <c:plotArea>
      <c:layout/>
      <c:pieChart>
        <c:varyColors val="1"/>
        <c:ser>
          <c:idx val="0"/>
          <c:order val="0"/>
          <c:tx>
            <c:v>Total count</c:v>
          </c:tx>
          <c:cat>
            <c:strRef>
              <c:f>'Romania Teacher Analysis'!$B$18:$B$22</c:f>
              <c:strCache>
                <c:ptCount val="5"/>
                <c:pt idx="0">
                  <c:v>Very poor</c:v>
                </c:pt>
                <c:pt idx="1">
                  <c:v>Poor</c:v>
                </c:pt>
                <c:pt idx="2">
                  <c:v>Average</c:v>
                </c:pt>
                <c:pt idx="3">
                  <c:v>Good</c:v>
                </c:pt>
                <c:pt idx="4">
                  <c:v>Excellent</c:v>
                </c:pt>
              </c:strCache>
            </c:strRef>
          </c:cat>
          <c:val>
            <c:numRef>
              <c:f>'Romania Teacher Analysis'!$C$18:$C$22</c:f>
              <c:numCache>
                <c:formatCode>General</c:formatCode>
                <c:ptCount val="5"/>
                <c:pt idx="0">
                  <c:v>0</c:v>
                </c:pt>
                <c:pt idx="1">
                  <c:v>0</c:v>
                </c:pt>
                <c:pt idx="2">
                  <c:v>2</c:v>
                </c:pt>
                <c:pt idx="3">
                  <c:v>4</c:v>
                </c:pt>
                <c:pt idx="4">
                  <c:v>2</c:v>
                </c:pt>
              </c:numCache>
            </c:numRef>
          </c:val>
          <c:extLst>
            <c:ext xmlns:c16="http://schemas.microsoft.com/office/drawing/2014/chart" uri="{C3380CC4-5D6E-409C-BE32-E72D297353CC}">
              <c16:uniqueId val="{00000000-8EEF-471B-993F-725558FE5C1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organisation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Analysis'!$E$18:$E$23</c:f>
              <c:numCache>
                <c:formatCode>0.0%</c:formatCode>
                <c:ptCount val="6"/>
                <c:pt idx="0">
                  <c:v>0</c:v>
                </c:pt>
                <c:pt idx="1">
                  <c:v>0</c:v>
                </c:pt>
                <c:pt idx="2">
                  <c:v>0</c:v>
                </c:pt>
                <c:pt idx="3">
                  <c:v>3</c:v>
                </c:pt>
                <c:pt idx="4">
                  <c:v>0</c:v>
                </c:pt>
              </c:numCache>
            </c:numRef>
          </c:cat>
          <c:val>
            <c:numRef>
              <c:f>'Romania Teacher Analysis'!$F$18:$F$23</c:f>
              <c:numCache>
                <c:formatCode>0.0%</c:formatCode>
                <c:ptCount val="6"/>
                <c:pt idx="0">
                  <c:v>0</c:v>
                </c:pt>
                <c:pt idx="1">
                  <c:v>0</c:v>
                </c:pt>
                <c:pt idx="2">
                  <c:v>0</c:v>
                </c:pt>
                <c:pt idx="3">
                  <c:v>1</c:v>
                </c:pt>
                <c:pt idx="4">
                  <c:v>0</c:v>
                </c:pt>
              </c:numCache>
            </c:numRef>
          </c:val>
          <c:extLst>
            <c:ext xmlns:c16="http://schemas.microsoft.com/office/drawing/2014/chart" uri="{C3380CC4-5D6E-409C-BE32-E72D297353CC}">
              <c16:uniqueId val="{00000000-DADB-43E5-BA90-858CBEAAB45D}"/>
            </c:ext>
          </c:extLst>
        </c:ser>
        <c:ser>
          <c:idx val="1"/>
          <c:order val="1"/>
          <c:tx>
            <c:v>Bulgaria %</c:v>
          </c:tx>
          <c:invertIfNegative val="1"/>
          <c:cat>
            <c:numRef>
              <c:f>'Romania Teacher Analysis'!$E$18:$E$23</c:f>
              <c:numCache>
                <c:formatCode>0.0%</c:formatCode>
                <c:ptCount val="6"/>
                <c:pt idx="0">
                  <c:v>0</c:v>
                </c:pt>
                <c:pt idx="1">
                  <c:v>0</c:v>
                </c:pt>
                <c:pt idx="2">
                  <c:v>0</c:v>
                </c:pt>
                <c:pt idx="3">
                  <c:v>3</c:v>
                </c:pt>
                <c:pt idx="4">
                  <c:v>0</c:v>
                </c:pt>
              </c:numCache>
            </c:numRef>
          </c:cat>
          <c:val>
            <c:numRef>
              <c:f>'Romania Teacher Analysis'!$G$18:$G$23</c:f>
              <c:numCache>
                <c:formatCode>0.0%</c:formatCode>
                <c:ptCount val="6"/>
                <c:pt idx="0">
                  <c:v>0</c:v>
                </c:pt>
                <c:pt idx="1">
                  <c:v>0</c:v>
                </c:pt>
                <c:pt idx="2">
                  <c:v>2</c:v>
                </c:pt>
                <c:pt idx="3">
                  <c:v>1</c:v>
                </c:pt>
                <c:pt idx="4">
                  <c:v>2</c:v>
                </c:pt>
              </c:numCache>
            </c:numRef>
          </c:val>
          <c:extLst>
            <c:ext xmlns:c16="http://schemas.microsoft.com/office/drawing/2014/chart" uri="{C3380CC4-5D6E-409C-BE32-E72D297353CC}">
              <c16:uniqueId val="{00000001-DADB-43E5-BA90-858CBEAAB45D}"/>
            </c:ext>
          </c:extLst>
        </c:ser>
        <c:ser>
          <c:idx val="2"/>
          <c:order val="2"/>
          <c:tx>
            <c:v>Turkey %</c:v>
          </c:tx>
          <c:invertIfNegative val="1"/>
          <c:cat>
            <c:numRef>
              <c:f>'Romania Teacher Analysis'!$E$18:$E$23</c:f>
              <c:numCache>
                <c:formatCode>0.0%</c:formatCode>
                <c:ptCount val="6"/>
                <c:pt idx="0">
                  <c:v>0</c:v>
                </c:pt>
                <c:pt idx="1">
                  <c:v>0</c:v>
                </c:pt>
                <c:pt idx="2">
                  <c:v>0</c:v>
                </c:pt>
                <c:pt idx="3">
                  <c:v>3</c:v>
                </c:pt>
                <c:pt idx="4">
                  <c:v>0</c:v>
                </c:pt>
              </c:numCache>
            </c:numRef>
          </c:cat>
          <c:val>
            <c:numRef>
              <c:f>'Romania Teacher Analysis'!$H$18:$H$23</c:f>
              <c:numCache>
                <c:formatCode>0.0%</c:formatCode>
                <c:ptCount val="6"/>
                <c:pt idx="0">
                  <c:v>0</c:v>
                </c:pt>
                <c:pt idx="1">
                  <c:v>0</c:v>
                </c:pt>
                <c:pt idx="2">
                  <c:v>0.4</c:v>
                </c:pt>
                <c:pt idx="3">
                  <c:v>0.2</c:v>
                </c:pt>
                <c:pt idx="4">
                  <c:v>0.4</c:v>
                </c:pt>
              </c:numCache>
            </c:numRef>
          </c:val>
          <c:extLst>
            <c:ext xmlns:c16="http://schemas.microsoft.com/office/drawing/2014/chart" uri="{C3380CC4-5D6E-409C-BE32-E72D297353CC}">
              <c16:uniqueId val="{00000002-DADB-43E5-BA90-858CBEAAB45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Relevance of activities to project objectives – total distribution</a:t>
            </a:r>
          </a:p>
        </c:rich>
      </c:tx>
      <c:overlay val="0"/>
    </c:title>
    <c:autoTitleDeleted val="0"/>
    <c:plotArea>
      <c:layout/>
      <c:pieChart>
        <c:varyColors val="1"/>
        <c:ser>
          <c:idx val="0"/>
          <c:order val="0"/>
          <c:tx>
            <c:v>Total count</c:v>
          </c:tx>
          <c:cat>
            <c:strRef>
              <c:f>'Romania Teacher Analysis'!$B$30:$B$34</c:f>
              <c:strCache>
                <c:ptCount val="5"/>
                <c:pt idx="0">
                  <c:v>Strongly disagree</c:v>
                </c:pt>
                <c:pt idx="1">
                  <c:v>Disagree</c:v>
                </c:pt>
                <c:pt idx="2">
                  <c:v>Neutral</c:v>
                </c:pt>
                <c:pt idx="3">
                  <c:v>Agree</c:v>
                </c:pt>
                <c:pt idx="4">
                  <c:v>Strongly agree</c:v>
                </c:pt>
              </c:strCache>
            </c:strRef>
          </c:cat>
          <c:val>
            <c:numRef>
              <c:f>'Romania Teacher Analysis'!$C$30:$C$34</c:f>
              <c:numCache>
                <c:formatCode>General</c:formatCode>
                <c:ptCount val="5"/>
                <c:pt idx="0">
                  <c:v>0</c:v>
                </c:pt>
                <c:pt idx="1">
                  <c:v>1</c:v>
                </c:pt>
                <c:pt idx="2">
                  <c:v>0</c:v>
                </c:pt>
                <c:pt idx="3">
                  <c:v>1</c:v>
                </c:pt>
                <c:pt idx="4">
                  <c:v>6</c:v>
                </c:pt>
              </c:numCache>
            </c:numRef>
          </c:val>
          <c:extLst>
            <c:ext xmlns:c16="http://schemas.microsoft.com/office/drawing/2014/chart" uri="{C3380CC4-5D6E-409C-BE32-E72D297353CC}">
              <c16:uniqueId val="{00000000-4C48-4F59-A97B-050499F3A06C}"/>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Relevance of activities to project objectives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Analysis'!$E$30:$E$35</c:f>
              <c:numCache>
                <c:formatCode>0.0%</c:formatCode>
                <c:ptCount val="6"/>
                <c:pt idx="0">
                  <c:v>0</c:v>
                </c:pt>
                <c:pt idx="1">
                  <c:v>1</c:v>
                </c:pt>
                <c:pt idx="2">
                  <c:v>0</c:v>
                </c:pt>
                <c:pt idx="3">
                  <c:v>1</c:v>
                </c:pt>
                <c:pt idx="4">
                  <c:v>1</c:v>
                </c:pt>
              </c:numCache>
            </c:numRef>
          </c:cat>
          <c:val>
            <c:numRef>
              <c:f>'Romania Teacher Analysis'!$F$30:$F$35</c:f>
              <c:numCache>
                <c:formatCode>0.0%</c:formatCode>
                <c:ptCount val="6"/>
                <c:pt idx="0">
                  <c:v>0</c:v>
                </c:pt>
                <c:pt idx="1">
                  <c:v>0.33333333333333331</c:v>
                </c:pt>
                <c:pt idx="2">
                  <c:v>0</c:v>
                </c:pt>
                <c:pt idx="3">
                  <c:v>0.33333333333333331</c:v>
                </c:pt>
                <c:pt idx="4">
                  <c:v>0.33333333333333331</c:v>
                </c:pt>
              </c:numCache>
            </c:numRef>
          </c:val>
          <c:extLst>
            <c:ext xmlns:c16="http://schemas.microsoft.com/office/drawing/2014/chart" uri="{C3380CC4-5D6E-409C-BE32-E72D297353CC}">
              <c16:uniqueId val="{00000000-DD90-4603-8156-0139DB441B62}"/>
            </c:ext>
          </c:extLst>
        </c:ser>
        <c:ser>
          <c:idx val="1"/>
          <c:order val="1"/>
          <c:tx>
            <c:v>Bulgaria %</c:v>
          </c:tx>
          <c:invertIfNegative val="1"/>
          <c:cat>
            <c:numRef>
              <c:f>'Romania Teacher Analysis'!$E$30:$E$35</c:f>
              <c:numCache>
                <c:formatCode>0.0%</c:formatCode>
                <c:ptCount val="6"/>
                <c:pt idx="0">
                  <c:v>0</c:v>
                </c:pt>
                <c:pt idx="1">
                  <c:v>1</c:v>
                </c:pt>
                <c:pt idx="2">
                  <c:v>0</c:v>
                </c:pt>
                <c:pt idx="3">
                  <c:v>1</c:v>
                </c:pt>
                <c:pt idx="4">
                  <c:v>1</c:v>
                </c:pt>
              </c:numCache>
            </c:numRef>
          </c:cat>
          <c:val>
            <c:numRef>
              <c:f>'Romania Teacher Analysis'!$G$30:$G$35</c:f>
              <c:numCache>
                <c:formatCode>0.0%</c:formatCode>
                <c:ptCount val="6"/>
                <c:pt idx="0">
                  <c:v>0</c:v>
                </c:pt>
                <c:pt idx="1">
                  <c:v>0</c:v>
                </c:pt>
                <c:pt idx="2">
                  <c:v>0</c:v>
                </c:pt>
                <c:pt idx="3">
                  <c:v>0</c:v>
                </c:pt>
                <c:pt idx="4">
                  <c:v>5</c:v>
                </c:pt>
              </c:numCache>
            </c:numRef>
          </c:val>
          <c:extLst>
            <c:ext xmlns:c16="http://schemas.microsoft.com/office/drawing/2014/chart" uri="{C3380CC4-5D6E-409C-BE32-E72D297353CC}">
              <c16:uniqueId val="{00000001-DD90-4603-8156-0139DB441B62}"/>
            </c:ext>
          </c:extLst>
        </c:ser>
        <c:ser>
          <c:idx val="2"/>
          <c:order val="2"/>
          <c:tx>
            <c:v>Turkey %</c:v>
          </c:tx>
          <c:invertIfNegative val="1"/>
          <c:cat>
            <c:numRef>
              <c:f>'Romania Teacher Analysis'!$E$30:$E$35</c:f>
              <c:numCache>
                <c:formatCode>0.0%</c:formatCode>
                <c:ptCount val="6"/>
                <c:pt idx="0">
                  <c:v>0</c:v>
                </c:pt>
                <c:pt idx="1">
                  <c:v>1</c:v>
                </c:pt>
                <c:pt idx="2">
                  <c:v>0</c:v>
                </c:pt>
                <c:pt idx="3">
                  <c:v>1</c:v>
                </c:pt>
                <c:pt idx="4">
                  <c:v>1</c:v>
                </c:pt>
              </c:numCache>
            </c:numRef>
          </c:cat>
          <c:val>
            <c:numRef>
              <c:f>'Romania Teacher Analysis'!$H$30:$H$35</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DD90-4603-8156-0139DB441B6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Quality of cooperation between partners – total distribution</a:t>
            </a:r>
          </a:p>
        </c:rich>
      </c:tx>
      <c:overlay val="0"/>
    </c:title>
    <c:autoTitleDeleted val="0"/>
    <c:plotArea>
      <c:layout/>
      <c:pieChart>
        <c:varyColors val="1"/>
        <c:ser>
          <c:idx val="0"/>
          <c:order val="0"/>
          <c:tx>
            <c:v>Total count</c:v>
          </c:tx>
          <c:cat>
            <c:strRef>
              <c:f>'Romania Teacher Analysis'!$B$42:$B$46</c:f>
              <c:strCache>
                <c:ptCount val="5"/>
                <c:pt idx="0">
                  <c:v>Very poor</c:v>
                </c:pt>
                <c:pt idx="1">
                  <c:v>Poor</c:v>
                </c:pt>
                <c:pt idx="2">
                  <c:v>Average</c:v>
                </c:pt>
                <c:pt idx="3">
                  <c:v>Good</c:v>
                </c:pt>
                <c:pt idx="4">
                  <c:v>Excellent</c:v>
                </c:pt>
              </c:strCache>
            </c:strRef>
          </c:cat>
          <c:val>
            <c:numRef>
              <c:f>'Romania Teacher Analysis'!$C$42:$C$46</c:f>
              <c:numCache>
                <c:formatCode>General</c:formatCode>
                <c:ptCount val="5"/>
                <c:pt idx="0">
                  <c:v>0</c:v>
                </c:pt>
                <c:pt idx="1">
                  <c:v>0</c:v>
                </c:pt>
                <c:pt idx="2">
                  <c:v>2</c:v>
                </c:pt>
                <c:pt idx="3">
                  <c:v>0</c:v>
                </c:pt>
                <c:pt idx="4">
                  <c:v>6</c:v>
                </c:pt>
              </c:numCache>
            </c:numRef>
          </c:val>
          <c:extLst>
            <c:ext xmlns:c16="http://schemas.microsoft.com/office/drawing/2014/chart" uri="{C3380CC4-5D6E-409C-BE32-E72D297353CC}">
              <c16:uniqueId val="{00000000-B07A-410B-B403-F32A826E16A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Quality of cooperation between partners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Analysis'!$E$42:$E$47</c:f>
              <c:numCache>
                <c:formatCode>0.0%</c:formatCode>
                <c:ptCount val="6"/>
                <c:pt idx="0">
                  <c:v>0</c:v>
                </c:pt>
                <c:pt idx="1">
                  <c:v>0</c:v>
                </c:pt>
                <c:pt idx="2">
                  <c:v>2</c:v>
                </c:pt>
                <c:pt idx="3">
                  <c:v>0</c:v>
                </c:pt>
                <c:pt idx="4">
                  <c:v>1</c:v>
                </c:pt>
              </c:numCache>
            </c:numRef>
          </c:cat>
          <c:val>
            <c:numRef>
              <c:f>'Romania Teacher Analysis'!$F$42:$F$47</c:f>
              <c:numCache>
                <c:formatCode>0.0%</c:formatCode>
                <c:ptCount val="6"/>
                <c:pt idx="0">
                  <c:v>0</c:v>
                </c:pt>
                <c:pt idx="1">
                  <c:v>0</c:v>
                </c:pt>
                <c:pt idx="2">
                  <c:v>0.66666666666666663</c:v>
                </c:pt>
                <c:pt idx="3">
                  <c:v>0</c:v>
                </c:pt>
                <c:pt idx="4">
                  <c:v>0.33333333333333331</c:v>
                </c:pt>
              </c:numCache>
            </c:numRef>
          </c:val>
          <c:extLst>
            <c:ext xmlns:c16="http://schemas.microsoft.com/office/drawing/2014/chart" uri="{C3380CC4-5D6E-409C-BE32-E72D297353CC}">
              <c16:uniqueId val="{00000000-8378-4D4D-B6D1-581F6C7F2E31}"/>
            </c:ext>
          </c:extLst>
        </c:ser>
        <c:ser>
          <c:idx val="1"/>
          <c:order val="1"/>
          <c:tx>
            <c:v>Bulgaria %</c:v>
          </c:tx>
          <c:invertIfNegative val="1"/>
          <c:cat>
            <c:numRef>
              <c:f>'Romania Teacher Analysis'!$E$42:$E$47</c:f>
              <c:numCache>
                <c:formatCode>0.0%</c:formatCode>
                <c:ptCount val="6"/>
                <c:pt idx="0">
                  <c:v>0</c:v>
                </c:pt>
                <c:pt idx="1">
                  <c:v>0</c:v>
                </c:pt>
                <c:pt idx="2">
                  <c:v>2</c:v>
                </c:pt>
                <c:pt idx="3">
                  <c:v>0</c:v>
                </c:pt>
                <c:pt idx="4">
                  <c:v>1</c:v>
                </c:pt>
              </c:numCache>
            </c:numRef>
          </c:cat>
          <c:val>
            <c:numRef>
              <c:f>'Romania Teacher Analysis'!$G$42:$G$47</c:f>
              <c:numCache>
                <c:formatCode>0.0%</c:formatCode>
                <c:ptCount val="6"/>
                <c:pt idx="0">
                  <c:v>0</c:v>
                </c:pt>
                <c:pt idx="1">
                  <c:v>0</c:v>
                </c:pt>
                <c:pt idx="2">
                  <c:v>0</c:v>
                </c:pt>
                <c:pt idx="3">
                  <c:v>0</c:v>
                </c:pt>
                <c:pt idx="4">
                  <c:v>5</c:v>
                </c:pt>
              </c:numCache>
            </c:numRef>
          </c:val>
          <c:extLst>
            <c:ext xmlns:c16="http://schemas.microsoft.com/office/drawing/2014/chart" uri="{C3380CC4-5D6E-409C-BE32-E72D297353CC}">
              <c16:uniqueId val="{00000001-8378-4D4D-B6D1-581F6C7F2E31}"/>
            </c:ext>
          </c:extLst>
        </c:ser>
        <c:ser>
          <c:idx val="2"/>
          <c:order val="2"/>
          <c:tx>
            <c:v>Turkey %</c:v>
          </c:tx>
          <c:invertIfNegative val="1"/>
          <c:cat>
            <c:numRef>
              <c:f>'Romania Teacher Analysis'!$E$42:$E$47</c:f>
              <c:numCache>
                <c:formatCode>0.0%</c:formatCode>
                <c:ptCount val="6"/>
                <c:pt idx="0">
                  <c:v>0</c:v>
                </c:pt>
                <c:pt idx="1">
                  <c:v>0</c:v>
                </c:pt>
                <c:pt idx="2">
                  <c:v>2</c:v>
                </c:pt>
                <c:pt idx="3">
                  <c:v>0</c:v>
                </c:pt>
                <c:pt idx="4">
                  <c:v>1</c:v>
                </c:pt>
              </c:numCache>
            </c:numRef>
          </c:cat>
          <c:val>
            <c:numRef>
              <c:f>'Romania Teacher Analysis'!$H$42:$H$47</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2-8378-4D4D-B6D1-581F6C7F2E3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Exchange of good practices – total distribution</a:t>
            </a:r>
          </a:p>
        </c:rich>
      </c:tx>
      <c:overlay val="0"/>
    </c:title>
    <c:autoTitleDeleted val="0"/>
    <c:plotArea>
      <c:layout/>
      <c:pieChart>
        <c:varyColors val="1"/>
        <c:ser>
          <c:idx val="0"/>
          <c:order val="0"/>
          <c:tx>
            <c:v>Total count</c:v>
          </c:tx>
          <c:cat>
            <c:strRef>
              <c:f>'Romania Teacher Analysis'!$B$54:$B$58</c:f>
              <c:strCache>
                <c:ptCount val="5"/>
                <c:pt idx="0">
                  <c:v>Not achieved</c:v>
                </c:pt>
                <c:pt idx="1">
                  <c:v>Partly achieved</c:v>
                </c:pt>
                <c:pt idx="2">
                  <c:v>Mostly achieved</c:v>
                </c:pt>
                <c:pt idx="3">
                  <c:v>Achieved</c:v>
                </c:pt>
                <c:pt idx="4">
                  <c:v>Fully achieved</c:v>
                </c:pt>
              </c:strCache>
            </c:strRef>
          </c:cat>
          <c:val>
            <c:numRef>
              <c:f>'Romania Teacher Analysis'!$C$54:$C$58</c:f>
              <c:numCache>
                <c:formatCode>General</c:formatCode>
                <c:ptCount val="5"/>
                <c:pt idx="0">
                  <c:v>0</c:v>
                </c:pt>
                <c:pt idx="1">
                  <c:v>1</c:v>
                </c:pt>
                <c:pt idx="2">
                  <c:v>0</c:v>
                </c:pt>
                <c:pt idx="3">
                  <c:v>1</c:v>
                </c:pt>
                <c:pt idx="4">
                  <c:v>6</c:v>
                </c:pt>
              </c:numCache>
            </c:numRef>
          </c:val>
          <c:extLst>
            <c:ext xmlns:c16="http://schemas.microsoft.com/office/drawing/2014/chart" uri="{C3380CC4-5D6E-409C-BE32-E72D297353CC}">
              <c16:uniqueId val="{00000000-AF61-4E1B-BE86-1C64390D2C8C}"/>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Exchange of good practices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Analysis'!$E$54:$E$59</c:f>
              <c:numCache>
                <c:formatCode>0.0%</c:formatCode>
                <c:ptCount val="6"/>
                <c:pt idx="0">
                  <c:v>0</c:v>
                </c:pt>
                <c:pt idx="1">
                  <c:v>0</c:v>
                </c:pt>
                <c:pt idx="2">
                  <c:v>0</c:v>
                </c:pt>
                <c:pt idx="3">
                  <c:v>0</c:v>
                </c:pt>
                <c:pt idx="4">
                  <c:v>3</c:v>
                </c:pt>
              </c:numCache>
            </c:numRef>
          </c:cat>
          <c:val>
            <c:numRef>
              <c:f>'Romania Teacher Analysis'!$F$54:$F$59</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0B82-4CA3-A230-7287752D8009}"/>
            </c:ext>
          </c:extLst>
        </c:ser>
        <c:ser>
          <c:idx val="1"/>
          <c:order val="1"/>
          <c:tx>
            <c:v>Bulgaria %</c:v>
          </c:tx>
          <c:invertIfNegative val="1"/>
          <c:cat>
            <c:numRef>
              <c:f>'Romania Teacher Analysis'!$E$54:$E$59</c:f>
              <c:numCache>
                <c:formatCode>0.0%</c:formatCode>
                <c:ptCount val="6"/>
                <c:pt idx="0">
                  <c:v>0</c:v>
                </c:pt>
                <c:pt idx="1">
                  <c:v>0</c:v>
                </c:pt>
                <c:pt idx="2">
                  <c:v>0</c:v>
                </c:pt>
                <c:pt idx="3">
                  <c:v>0</c:v>
                </c:pt>
                <c:pt idx="4">
                  <c:v>3</c:v>
                </c:pt>
              </c:numCache>
            </c:numRef>
          </c:cat>
          <c:val>
            <c:numRef>
              <c:f>'Romania Teacher Analysis'!$G$54:$G$59</c:f>
              <c:numCache>
                <c:formatCode>0.0%</c:formatCode>
                <c:ptCount val="6"/>
                <c:pt idx="0">
                  <c:v>0</c:v>
                </c:pt>
                <c:pt idx="1">
                  <c:v>1</c:v>
                </c:pt>
                <c:pt idx="2">
                  <c:v>0</c:v>
                </c:pt>
                <c:pt idx="3">
                  <c:v>1</c:v>
                </c:pt>
                <c:pt idx="4">
                  <c:v>3</c:v>
                </c:pt>
              </c:numCache>
            </c:numRef>
          </c:val>
          <c:extLst>
            <c:ext xmlns:c16="http://schemas.microsoft.com/office/drawing/2014/chart" uri="{C3380CC4-5D6E-409C-BE32-E72D297353CC}">
              <c16:uniqueId val="{00000001-0B82-4CA3-A230-7287752D8009}"/>
            </c:ext>
          </c:extLst>
        </c:ser>
        <c:ser>
          <c:idx val="2"/>
          <c:order val="2"/>
          <c:tx>
            <c:v>Turkey %</c:v>
          </c:tx>
          <c:invertIfNegative val="1"/>
          <c:cat>
            <c:numRef>
              <c:f>'Romania Teacher Analysis'!$E$54:$E$59</c:f>
              <c:numCache>
                <c:formatCode>0.0%</c:formatCode>
                <c:ptCount val="6"/>
                <c:pt idx="0">
                  <c:v>0</c:v>
                </c:pt>
                <c:pt idx="1">
                  <c:v>0</c:v>
                </c:pt>
                <c:pt idx="2">
                  <c:v>0</c:v>
                </c:pt>
                <c:pt idx="3">
                  <c:v>0</c:v>
                </c:pt>
                <c:pt idx="4">
                  <c:v>3</c:v>
                </c:pt>
              </c:numCache>
            </c:numRef>
          </c:cat>
          <c:val>
            <c:numRef>
              <c:f>'Romania Teacher Analysis'!$H$54:$H$59</c:f>
              <c:numCache>
                <c:formatCode>0.0%</c:formatCode>
                <c:ptCount val="6"/>
                <c:pt idx="0">
                  <c:v>0</c:v>
                </c:pt>
                <c:pt idx="1">
                  <c:v>0.2</c:v>
                </c:pt>
                <c:pt idx="2">
                  <c:v>0</c:v>
                </c:pt>
                <c:pt idx="3">
                  <c:v>0.2</c:v>
                </c:pt>
                <c:pt idx="4">
                  <c:v>0.6</c:v>
                </c:pt>
              </c:numCache>
            </c:numRef>
          </c:val>
          <c:extLst>
            <c:ext xmlns:c16="http://schemas.microsoft.com/office/drawing/2014/chart" uri="{C3380CC4-5D6E-409C-BE32-E72D297353CC}">
              <c16:uniqueId val="{00000002-0B82-4CA3-A230-7287752D800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Professional learning gained – total distribution</a:t>
            </a:r>
          </a:p>
        </c:rich>
      </c:tx>
      <c:overlay val="0"/>
    </c:title>
    <c:autoTitleDeleted val="0"/>
    <c:plotArea>
      <c:layout/>
      <c:pieChart>
        <c:varyColors val="1"/>
        <c:ser>
          <c:idx val="0"/>
          <c:order val="0"/>
          <c:tx>
            <c:v>Total count</c:v>
          </c:tx>
          <c:cat>
            <c:strRef>
              <c:f>'Romania Teacher Analysis'!$B$66:$B$70</c:f>
              <c:strCache>
                <c:ptCount val="5"/>
                <c:pt idx="0">
                  <c:v>Not at all</c:v>
                </c:pt>
                <c:pt idx="1">
                  <c:v>Slightly</c:v>
                </c:pt>
                <c:pt idx="2">
                  <c:v>Moderately</c:v>
                </c:pt>
                <c:pt idx="3">
                  <c:v>Considerably</c:v>
                </c:pt>
                <c:pt idx="4">
                  <c:v>Very much</c:v>
                </c:pt>
              </c:strCache>
            </c:strRef>
          </c:cat>
          <c:val>
            <c:numRef>
              <c:f>'Romania Teacher Analysis'!$C$66:$C$70</c:f>
              <c:numCache>
                <c:formatCode>General</c:formatCode>
                <c:ptCount val="5"/>
                <c:pt idx="0">
                  <c:v>0</c:v>
                </c:pt>
                <c:pt idx="1">
                  <c:v>0</c:v>
                </c:pt>
                <c:pt idx="2">
                  <c:v>1</c:v>
                </c:pt>
                <c:pt idx="3">
                  <c:v>1</c:v>
                </c:pt>
                <c:pt idx="4">
                  <c:v>6</c:v>
                </c:pt>
              </c:numCache>
            </c:numRef>
          </c:val>
          <c:extLst>
            <c:ext xmlns:c16="http://schemas.microsoft.com/office/drawing/2014/chart" uri="{C3380CC4-5D6E-409C-BE32-E72D297353CC}">
              <c16:uniqueId val="{00000000-1AFC-4564-88F0-3167F29F931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Professional learning gained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Analysis'!$E$66:$E$71</c:f>
              <c:numCache>
                <c:formatCode>0.0%</c:formatCode>
                <c:ptCount val="6"/>
                <c:pt idx="0">
                  <c:v>0</c:v>
                </c:pt>
                <c:pt idx="1">
                  <c:v>0</c:v>
                </c:pt>
                <c:pt idx="2">
                  <c:v>0</c:v>
                </c:pt>
                <c:pt idx="3">
                  <c:v>0</c:v>
                </c:pt>
                <c:pt idx="4">
                  <c:v>3</c:v>
                </c:pt>
              </c:numCache>
            </c:numRef>
          </c:cat>
          <c:val>
            <c:numRef>
              <c:f>'Romania Teacher Analysis'!$F$66:$F$71</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23A0-4B3C-BBF6-59C7D54F025E}"/>
            </c:ext>
          </c:extLst>
        </c:ser>
        <c:ser>
          <c:idx val="1"/>
          <c:order val="1"/>
          <c:tx>
            <c:v>Bulgaria %</c:v>
          </c:tx>
          <c:invertIfNegative val="1"/>
          <c:cat>
            <c:numRef>
              <c:f>'Romania Teacher Analysis'!$E$66:$E$71</c:f>
              <c:numCache>
                <c:formatCode>0.0%</c:formatCode>
                <c:ptCount val="6"/>
                <c:pt idx="0">
                  <c:v>0</c:v>
                </c:pt>
                <c:pt idx="1">
                  <c:v>0</c:v>
                </c:pt>
                <c:pt idx="2">
                  <c:v>0</c:v>
                </c:pt>
                <c:pt idx="3">
                  <c:v>0</c:v>
                </c:pt>
                <c:pt idx="4">
                  <c:v>3</c:v>
                </c:pt>
              </c:numCache>
            </c:numRef>
          </c:cat>
          <c:val>
            <c:numRef>
              <c:f>'Romania Teacher Analysis'!$G$66:$G$71</c:f>
              <c:numCache>
                <c:formatCode>0.0%</c:formatCode>
                <c:ptCount val="6"/>
                <c:pt idx="0">
                  <c:v>0</c:v>
                </c:pt>
                <c:pt idx="1">
                  <c:v>0</c:v>
                </c:pt>
                <c:pt idx="2">
                  <c:v>1</c:v>
                </c:pt>
                <c:pt idx="3">
                  <c:v>1</c:v>
                </c:pt>
                <c:pt idx="4">
                  <c:v>3</c:v>
                </c:pt>
              </c:numCache>
            </c:numRef>
          </c:val>
          <c:extLst>
            <c:ext xmlns:c16="http://schemas.microsoft.com/office/drawing/2014/chart" uri="{C3380CC4-5D6E-409C-BE32-E72D297353CC}">
              <c16:uniqueId val="{00000001-23A0-4B3C-BBF6-59C7D54F025E}"/>
            </c:ext>
          </c:extLst>
        </c:ser>
        <c:ser>
          <c:idx val="2"/>
          <c:order val="2"/>
          <c:tx>
            <c:v>Turkey %</c:v>
          </c:tx>
          <c:invertIfNegative val="1"/>
          <c:cat>
            <c:numRef>
              <c:f>'Romania Teacher Analysis'!$E$66:$E$71</c:f>
              <c:numCache>
                <c:formatCode>0.0%</c:formatCode>
                <c:ptCount val="6"/>
                <c:pt idx="0">
                  <c:v>0</c:v>
                </c:pt>
                <c:pt idx="1">
                  <c:v>0</c:v>
                </c:pt>
                <c:pt idx="2">
                  <c:v>0</c:v>
                </c:pt>
                <c:pt idx="3">
                  <c:v>0</c:v>
                </c:pt>
                <c:pt idx="4">
                  <c:v>3</c:v>
                </c:pt>
              </c:numCache>
            </c:numRef>
          </c:cat>
          <c:val>
            <c:numRef>
              <c:f>'Romania Teacher Analysis'!$H$66:$H$71</c:f>
              <c:numCache>
                <c:formatCode>0.0%</c:formatCode>
                <c:ptCount val="6"/>
                <c:pt idx="0">
                  <c:v>0</c:v>
                </c:pt>
                <c:pt idx="1">
                  <c:v>0</c:v>
                </c:pt>
                <c:pt idx="2">
                  <c:v>0.2</c:v>
                </c:pt>
                <c:pt idx="3">
                  <c:v>0.2</c:v>
                </c:pt>
                <c:pt idx="4">
                  <c:v>0.6</c:v>
                </c:pt>
              </c:numCache>
            </c:numRef>
          </c:val>
          <c:extLst>
            <c:ext xmlns:c16="http://schemas.microsoft.com/office/drawing/2014/chart" uri="{C3380CC4-5D6E-409C-BE32-E72D297353CC}">
              <c16:uniqueId val="{00000002-23A0-4B3C-BBF6-59C7D54F025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engagement and motivation – total distribution</a:t>
            </a:r>
          </a:p>
        </c:rich>
      </c:tx>
      <c:overlay val="0"/>
    </c:title>
    <c:autoTitleDeleted val="0"/>
    <c:plotArea>
      <c:layout/>
      <c:pieChart>
        <c:varyColors val="1"/>
        <c:ser>
          <c:idx val="0"/>
          <c:order val="0"/>
          <c:tx>
            <c:v>Total count</c:v>
          </c:tx>
          <c:cat>
            <c:strRef>
              <c:f>'Romania Teacher Analysis'!$B$78:$B$82</c:f>
              <c:strCache>
                <c:ptCount val="5"/>
                <c:pt idx="0">
                  <c:v>Very low</c:v>
                </c:pt>
                <c:pt idx="1">
                  <c:v>Low</c:v>
                </c:pt>
                <c:pt idx="2">
                  <c:v>Moderate</c:v>
                </c:pt>
                <c:pt idx="3">
                  <c:v>High</c:v>
                </c:pt>
                <c:pt idx="4">
                  <c:v>Very high</c:v>
                </c:pt>
              </c:strCache>
            </c:strRef>
          </c:cat>
          <c:val>
            <c:numRef>
              <c:f>'Romania Teacher Analysis'!$C$78:$C$82</c:f>
              <c:numCache>
                <c:formatCode>General</c:formatCode>
                <c:ptCount val="5"/>
                <c:pt idx="0">
                  <c:v>0</c:v>
                </c:pt>
                <c:pt idx="1">
                  <c:v>1</c:v>
                </c:pt>
                <c:pt idx="2">
                  <c:v>0</c:v>
                </c:pt>
                <c:pt idx="3">
                  <c:v>1</c:v>
                </c:pt>
                <c:pt idx="4">
                  <c:v>6</c:v>
                </c:pt>
              </c:numCache>
            </c:numRef>
          </c:val>
          <c:extLst>
            <c:ext xmlns:c16="http://schemas.microsoft.com/office/drawing/2014/chart" uri="{C3380CC4-5D6E-409C-BE32-E72D297353CC}">
              <c16:uniqueId val="{00000000-A72C-43B7-98EA-66FBB9008778}"/>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Student engagement and motivation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Analysis'!$E$78:$E$83</c:f>
              <c:numCache>
                <c:formatCode>0.0%</c:formatCode>
                <c:ptCount val="6"/>
                <c:pt idx="0">
                  <c:v>0</c:v>
                </c:pt>
                <c:pt idx="1">
                  <c:v>0</c:v>
                </c:pt>
                <c:pt idx="2">
                  <c:v>0</c:v>
                </c:pt>
                <c:pt idx="3">
                  <c:v>1</c:v>
                </c:pt>
                <c:pt idx="4">
                  <c:v>2</c:v>
                </c:pt>
              </c:numCache>
            </c:numRef>
          </c:cat>
          <c:val>
            <c:numRef>
              <c:f>'Romania Teacher Analysis'!$F$78:$F$83</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DE50-4D1C-9085-78FDB587BE56}"/>
            </c:ext>
          </c:extLst>
        </c:ser>
        <c:ser>
          <c:idx val="1"/>
          <c:order val="1"/>
          <c:tx>
            <c:v>Bulgaria %</c:v>
          </c:tx>
          <c:invertIfNegative val="1"/>
          <c:cat>
            <c:numRef>
              <c:f>'Romania Teacher Analysis'!$E$78:$E$83</c:f>
              <c:numCache>
                <c:formatCode>0.0%</c:formatCode>
                <c:ptCount val="6"/>
                <c:pt idx="0">
                  <c:v>0</c:v>
                </c:pt>
                <c:pt idx="1">
                  <c:v>0</c:v>
                </c:pt>
                <c:pt idx="2">
                  <c:v>0</c:v>
                </c:pt>
                <c:pt idx="3">
                  <c:v>1</c:v>
                </c:pt>
                <c:pt idx="4">
                  <c:v>2</c:v>
                </c:pt>
              </c:numCache>
            </c:numRef>
          </c:cat>
          <c:val>
            <c:numRef>
              <c:f>'Romania Teacher Analysis'!$G$78:$G$83</c:f>
              <c:numCache>
                <c:formatCode>0.0%</c:formatCode>
                <c:ptCount val="6"/>
                <c:pt idx="0">
                  <c:v>0</c:v>
                </c:pt>
                <c:pt idx="1">
                  <c:v>1</c:v>
                </c:pt>
                <c:pt idx="2">
                  <c:v>0</c:v>
                </c:pt>
                <c:pt idx="3">
                  <c:v>0</c:v>
                </c:pt>
                <c:pt idx="4">
                  <c:v>4</c:v>
                </c:pt>
              </c:numCache>
            </c:numRef>
          </c:val>
          <c:extLst>
            <c:ext xmlns:c16="http://schemas.microsoft.com/office/drawing/2014/chart" uri="{C3380CC4-5D6E-409C-BE32-E72D297353CC}">
              <c16:uniqueId val="{00000001-DE50-4D1C-9085-78FDB587BE56}"/>
            </c:ext>
          </c:extLst>
        </c:ser>
        <c:ser>
          <c:idx val="2"/>
          <c:order val="2"/>
          <c:tx>
            <c:v>Turkey %</c:v>
          </c:tx>
          <c:invertIfNegative val="1"/>
          <c:cat>
            <c:numRef>
              <c:f>'Romania Teacher Analysis'!$E$78:$E$83</c:f>
              <c:numCache>
                <c:formatCode>0.0%</c:formatCode>
                <c:ptCount val="6"/>
                <c:pt idx="0">
                  <c:v>0</c:v>
                </c:pt>
                <c:pt idx="1">
                  <c:v>0</c:v>
                </c:pt>
                <c:pt idx="2">
                  <c:v>0</c:v>
                </c:pt>
                <c:pt idx="3">
                  <c:v>1</c:v>
                </c:pt>
                <c:pt idx="4">
                  <c:v>2</c:v>
                </c:pt>
              </c:numCache>
            </c:numRef>
          </c:cat>
          <c:val>
            <c:numRef>
              <c:f>'Romania Teacher Analysis'!$H$78:$H$83</c:f>
              <c:numCache>
                <c:formatCode>0.0%</c:formatCode>
                <c:ptCount val="6"/>
                <c:pt idx="0">
                  <c:v>0</c:v>
                </c:pt>
                <c:pt idx="1">
                  <c:v>0.2</c:v>
                </c:pt>
                <c:pt idx="2">
                  <c:v>0</c:v>
                </c:pt>
                <c:pt idx="3">
                  <c:v>0</c:v>
                </c:pt>
                <c:pt idx="4">
                  <c:v>0.8</c:v>
                </c:pt>
              </c:numCache>
            </c:numRef>
          </c:val>
          <c:extLst>
            <c:ext xmlns:c16="http://schemas.microsoft.com/office/drawing/2014/chart" uri="{C3380CC4-5D6E-409C-BE32-E72D297353CC}">
              <c16:uniqueId val="{00000002-DE50-4D1C-9085-78FDB587BE5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Inclusion and equal participation – total distribution</a:t>
            </a:r>
          </a:p>
        </c:rich>
      </c:tx>
      <c:overlay val="0"/>
    </c:title>
    <c:autoTitleDeleted val="0"/>
    <c:plotArea>
      <c:layout/>
      <c:pieChart>
        <c:varyColors val="1"/>
        <c:ser>
          <c:idx val="0"/>
          <c:order val="0"/>
          <c:tx>
            <c:v>Total count</c:v>
          </c:tx>
          <c:cat>
            <c:strRef>
              <c:f>'Romania Teacher Analysis'!$B$90:$B$94</c:f>
              <c:strCache>
                <c:ptCount val="5"/>
                <c:pt idx="0">
                  <c:v>Strongly disagree</c:v>
                </c:pt>
                <c:pt idx="1">
                  <c:v>Disagree</c:v>
                </c:pt>
                <c:pt idx="2">
                  <c:v>Neutral</c:v>
                </c:pt>
                <c:pt idx="3">
                  <c:v>Agree</c:v>
                </c:pt>
                <c:pt idx="4">
                  <c:v>Strongly agree</c:v>
                </c:pt>
              </c:strCache>
            </c:strRef>
          </c:cat>
          <c:val>
            <c:numRef>
              <c:f>'Romania Teacher Analysis'!$C$90:$C$94</c:f>
              <c:numCache>
                <c:formatCode>General</c:formatCode>
                <c:ptCount val="5"/>
                <c:pt idx="0">
                  <c:v>0</c:v>
                </c:pt>
                <c:pt idx="1">
                  <c:v>0</c:v>
                </c:pt>
                <c:pt idx="2">
                  <c:v>0</c:v>
                </c:pt>
                <c:pt idx="3">
                  <c:v>2</c:v>
                </c:pt>
                <c:pt idx="4">
                  <c:v>6</c:v>
                </c:pt>
              </c:numCache>
            </c:numRef>
          </c:val>
          <c:extLst>
            <c:ext xmlns:c16="http://schemas.microsoft.com/office/drawing/2014/chart" uri="{C3380CC4-5D6E-409C-BE32-E72D297353CC}">
              <c16:uniqueId val="{00000000-5411-4CE4-8A2A-D342BDC4D260}"/>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Inclusion and equal participation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Analysis'!$E$90:$E$95</c:f>
              <c:numCache>
                <c:formatCode>0.0%</c:formatCode>
                <c:ptCount val="6"/>
                <c:pt idx="0">
                  <c:v>0</c:v>
                </c:pt>
                <c:pt idx="1">
                  <c:v>0</c:v>
                </c:pt>
                <c:pt idx="2">
                  <c:v>0</c:v>
                </c:pt>
                <c:pt idx="3">
                  <c:v>1</c:v>
                </c:pt>
                <c:pt idx="4">
                  <c:v>2</c:v>
                </c:pt>
              </c:numCache>
            </c:numRef>
          </c:cat>
          <c:val>
            <c:numRef>
              <c:f>'Romania Teacher Analysis'!$F$90:$F$95</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0D0E-44DD-8847-7345A28C0E9B}"/>
            </c:ext>
          </c:extLst>
        </c:ser>
        <c:ser>
          <c:idx val="1"/>
          <c:order val="1"/>
          <c:tx>
            <c:v>Bulgaria %</c:v>
          </c:tx>
          <c:invertIfNegative val="1"/>
          <c:cat>
            <c:numRef>
              <c:f>'Romania Teacher Analysis'!$E$90:$E$95</c:f>
              <c:numCache>
                <c:formatCode>0.0%</c:formatCode>
                <c:ptCount val="6"/>
                <c:pt idx="0">
                  <c:v>0</c:v>
                </c:pt>
                <c:pt idx="1">
                  <c:v>0</c:v>
                </c:pt>
                <c:pt idx="2">
                  <c:v>0</c:v>
                </c:pt>
                <c:pt idx="3">
                  <c:v>1</c:v>
                </c:pt>
                <c:pt idx="4">
                  <c:v>2</c:v>
                </c:pt>
              </c:numCache>
            </c:numRef>
          </c:cat>
          <c:val>
            <c:numRef>
              <c:f>'Romania Teacher Analysis'!$G$90:$G$95</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0D0E-44DD-8847-7345A28C0E9B}"/>
            </c:ext>
          </c:extLst>
        </c:ser>
        <c:ser>
          <c:idx val="2"/>
          <c:order val="2"/>
          <c:tx>
            <c:v>Turkey %</c:v>
          </c:tx>
          <c:invertIfNegative val="1"/>
          <c:cat>
            <c:numRef>
              <c:f>'Romania Teacher Analysis'!$E$90:$E$95</c:f>
              <c:numCache>
                <c:formatCode>0.0%</c:formatCode>
                <c:ptCount val="6"/>
                <c:pt idx="0">
                  <c:v>0</c:v>
                </c:pt>
                <c:pt idx="1">
                  <c:v>0</c:v>
                </c:pt>
                <c:pt idx="2">
                  <c:v>0</c:v>
                </c:pt>
                <c:pt idx="3">
                  <c:v>1</c:v>
                </c:pt>
                <c:pt idx="4">
                  <c:v>2</c:v>
                </c:pt>
              </c:numCache>
            </c:numRef>
          </c:cat>
          <c:val>
            <c:numRef>
              <c:f>'Romania Teacher Analysis'!$H$90:$H$95</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0D0E-44DD-8847-7345A28C0E9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Intercultural impact – total distribution</a:t>
            </a:r>
          </a:p>
        </c:rich>
      </c:tx>
      <c:overlay val="0"/>
    </c:title>
    <c:autoTitleDeleted val="0"/>
    <c:plotArea>
      <c:layout/>
      <c:pieChart>
        <c:varyColors val="1"/>
        <c:ser>
          <c:idx val="0"/>
          <c:order val="0"/>
          <c:tx>
            <c:v>Total count</c:v>
          </c:tx>
          <c:cat>
            <c:strRef>
              <c:f>'Romania Teacher Analysis'!$B$102:$B$106</c:f>
              <c:strCache>
                <c:ptCount val="5"/>
                <c:pt idx="0">
                  <c:v>Not at all</c:v>
                </c:pt>
                <c:pt idx="1">
                  <c:v>Slightly</c:v>
                </c:pt>
                <c:pt idx="2">
                  <c:v>Moderately</c:v>
                </c:pt>
                <c:pt idx="3">
                  <c:v>Considerably</c:v>
                </c:pt>
                <c:pt idx="4">
                  <c:v>Very much</c:v>
                </c:pt>
              </c:strCache>
            </c:strRef>
          </c:cat>
          <c:val>
            <c:numRef>
              <c:f>'Romania Teacher Analysis'!$C$102:$C$106</c:f>
              <c:numCache>
                <c:formatCode>General</c:formatCode>
                <c:ptCount val="5"/>
                <c:pt idx="0">
                  <c:v>0</c:v>
                </c:pt>
                <c:pt idx="1">
                  <c:v>0</c:v>
                </c:pt>
                <c:pt idx="2">
                  <c:v>1</c:v>
                </c:pt>
                <c:pt idx="3">
                  <c:v>2</c:v>
                </c:pt>
                <c:pt idx="4">
                  <c:v>5</c:v>
                </c:pt>
              </c:numCache>
            </c:numRef>
          </c:val>
          <c:extLst>
            <c:ext xmlns:c16="http://schemas.microsoft.com/office/drawing/2014/chart" uri="{C3380CC4-5D6E-409C-BE32-E72D297353CC}">
              <c16:uniqueId val="{00000000-809A-4E13-A8EB-0CEA5D1496D9}"/>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Intercultural impact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Analysis'!$E$102:$E$107</c:f>
              <c:numCache>
                <c:formatCode>0.0%</c:formatCode>
                <c:ptCount val="6"/>
                <c:pt idx="0">
                  <c:v>0</c:v>
                </c:pt>
                <c:pt idx="1">
                  <c:v>0</c:v>
                </c:pt>
                <c:pt idx="2">
                  <c:v>0</c:v>
                </c:pt>
                <c:pt idx="3">
                  <c:v>0</c:v>
                </c:pt>
                <c:pt idx="4">
                  <c:v>3</c:v>
                </c:pt>
              </c:numCache>
            </c:numRef>
          </c:cat>
          <c:val>
            <c:numRef>
              <c:f>'Romania Teacher Analysis'!$F$102:$F$107</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0FFD-41CF-AB42-C9F66A0EAB77}"/>
            </c:ext>
          </c:extLst>
        </c:ser>
        <c:ser>
          <c:idx val="1"/>
          <c:order val="1"/>
          <c:tx>
            <c:v>Bulgaria %</c:v>
          </c:tx>
          <c:invertIfNegative val="1"/>
          <c:cat>
            <c:numRef>
              <c:f>'Romania Teacher Analysis'!$E$102:$E$107</c:f>
              <c:numCache>
                <c:formatCode>0.0%</c:formatCode>
                <c:ptCount val="6"/>
                <c:pt idx="0">
                  <c:v>0</c:v>
                </c:pt>
                <c:pt idx="1">
                  <c:v>0</c:v>
                </c:pt>
                <c:pt idx="2">
                  <c:v>0</c:v>
                </c:pt>
                <c:pt idx="3">
                  <c:v>0</c:v>
                </c:pt>
                <c:pt idx="4">
                  <c:v>3</c:v>
                </c:pt>
              </c:numCache>
            </c:numRef>
          </c:cat>
          <c:val>
            <c:numRef>
              <c:f>'Romania Teacher Analysis'!$G$102:$G$107</c:f>
              <c:numCache>
                <c:formatCode>0.0%</c:formatCode>
                <c:ptCount val="6"/>
                <c:pt idx="0">
                  <c:v>0</c:v>
                </c:pt>
                <c:pt idx="1">
                  <c:v>0</c:v>
                </c:pt>
                <c:pt idx="2">
                  <c:v>1</c:v>
                </c:pt>
                <c:pt idx="3">
                  <c:v>2</c:v>
                </c:pt>
                <c:pt idx="4">
                  <c:v>2</c:v>
                </c:pt>
              </c:numCache>
            </c:numRef>
          </c:val>
          <c:extLst>
            <c:ext xmlns:c16="http://schemas.microsoft.com/office/drawing/2014/chart" uri="{C3380CC4-5D6E-409C-BE32-E72D297353CC}">
              <c16:uniqueId val="{00000001-0FFD-41CF-AB42-C9F66A0EAB77}"/>
            </c:ext>
          </c:extLst>
        </c:ser>
        <c:ser>
          <c:idx val="2"/>
          <c:order val="2"/>
          <c:tx>
            <c:v>Turkey %</c:v>
          </c:tx>
          <c:invertIfNegative val="1"/>
          <c:cat>
            <c:numRef>
              <c:f>'Romania Teacher Analysis'!$E$102:$E$107</c:f>
              <c:numCache>
                <c:formatCode>0.0%</c:formatCode>
                <c:ptCount val="6"/>
                <c:pt idx="0">
                  <c:v>0</c:v>
                </c:pt>
                <c:pt idx="1">
                  <c:v>0</c:v>
                </c:pt>
                <c:pt idx="2">
                  <c:v>0</c:v>
                </c:pt>
                <c:pt idx="3">
                  <c:v>0</c:v>
                </c:pt>
                <c:pt idx="4">
                  <c:v>3</c:v>
                </c:pt>
              </c:numCache>
            </c:numRef>
          </c:cat>
          <c:val>
            <c:numRef>
              <c:f>'Romania Teacher Analysis'!$H$102:$H$107</c:f>
              <c:numCache>
                <c:formatCode>0.0%</c:formatCode>
                <c:ptCount val="6"/>
                <c:pt idx="0">
                  <c:v>0</c:v>
                </c:pt>
                <c:pt idx="1">
                  <c:v>0</c:v>
                </c:pt>
                <c:pt idx="2">
                  <c:v>0.2</c:v>
                </c:pt>
                <c:pt idx="3">
                  <c:v>0.4</c:v>
                </c:pt>
                <c:pt idx="4">
                  <c:v>0.4</c:v>
                </c:pt>
              </c:numCache>
            </c:numRef>
          </c:val>
          <c:extLst>
            <c:ext xmlns:c16="http://schemas.microsoft.com/office/drawing/2014/chart" uri="{C3380CC4-5D6E-409C-BE32-E72D297353CC}">
              <c16:uniqueId val="{00000002-0FFD-41CF-AB42-C9F66A0EAB7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and evaluation – total distribution</a:t>
            </a:r>
          </a:p>
        </c:rich>
      </c:tx>
      <c:overlay val="0"/>
    </c:title>
    <c:autoTitleDeleted val="0"/>
    <c:plotArea>
      <c:layout/>
      <c:pieChart>
        <c:varyColors val="1"/>
        <c:ser>
          <c:idx val="0"/>
          <c:order val="0"/>
          <c:tx>
            <c:v>Total count</c:v>
          </c:tx>
          <c:cat>
            <c:strRef>
              <c:f>'Romania Teacher Analysis'!$B$114:$B$118</c:f>
              <c:strCache>
                <c:ptCount val="5"/>
                <c:pt idx="0">
                  <c:v>Not useful</c:v>
                </c:pt>
                <c:pt idx="1">
                  <c:v>Slightly useful</c:v>
                </c:pt>
                <c:pt idx="2">
                  <c:v>Moderately useful</c:v>
                </c:pt>
                <c:pt idx="3">
                  <c:v>Useful</c:v>
                </c:pt>
                <c:pt idx="4">
                  <c:v>Very useful</c:v>
                </c:pt>
              </c:strCache>
            </c:strRef>
          </c:cat>
          <c:val>
            <c:numRef>
              <c:f>'Romania Teacher Analysis'!$C$114:$C$118</c:f>
              <c:numCache>
                <c:formatCode>General</c:formatCode>
                <c:ptCount val="5"/>
                <c:pt idx="0">
                  <c:v>0</c:v>
                </c:pt>
                <c:pt idx="1">
                  <c:v>0</c:v>
                </c:pt>
                <c:pt idx="2">
                  <c:v>0</c:v>
                </c:pt>
                <c:pt idx="3">
                  <c:v>1</c:v>
                </c:pt>
                <c:pt idx="4">
                  <c:v>7</c:v>
                </c:pt>
              </c:numCache>
            </c:numRef>
          </c:val>
          <c:extLst>
            <c:ext xmlns:c16="http://schemas.microsoft.com/office/drawing/2014/chart" uri="{C3380CC4-5D6E-409C-BE32-E72D297353CC}">
              <c16:uniqueId val="{00000000-C955-4002-A323-3C0CD28372E4}"/>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Usefulness of reflection and evaluation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Analysis'!$E$114:$E$119</c:f>
              <c:numCache>
                <c:formatCode>0.0%</c:formatCode>
                <c:ptCount val="6"/>
                <c:pt idx="0">
                  <c:v>0</c:v>
                </c:pt>
                <c:pt idx="1">
                  <c:v>0</c:v>
                </c:pt>
                <c:pt idx="2">
                  <c:v>0</c:v>
                </c:pt>
                <c:pt idx="3">
                  <c:v>0</c:v>
                </c:pt>
                <c:pt idx="4">
                  <c:v>3</c:v>
                </c:pt>
              </c:numCache>
            </c:numRef>
          </c:cat>
          <c:val>
            <c:numRef>
              <c:f>'Romania Teacher Analysis'!$F$114:$F$119</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F535-4D1F-B70B-BFD681BA0F00}"/>
            </c:ext>
          </c:extLst>
        </c:ser>
        <c:ser>
          <c:idx val="1"/>
          <c:order val="1"/>
          <c:tx>
            <c:v>Bulgaria %</c:v>
          </c:tx>
          <c:invertIfNegative val="1"/>
          <c:cat>
            <c:numRef>
              <c:f>'Romania Teacher Analysis'!$E$114:$E$119</c:f>
              <c:numCache>
                <c:formatCode>0.0%</c:formatCode>
                <c:ptCount val="6"/>
                <c:pt idx="0">
                  <c:v>0</c:v>
                </c:pt>
                <c:pt idx="1">
                  <c:v>0</c:v>
                </c:pt>
                <c:pt idx="2">
                  <c:v>0</c:v>
                </c:pt>
                <c:pt idx="3">
                  <c:v>0</c:v>
                </c:pt>
                <c:pt idx="4">
                  <c:v>3</c:v>
                </c:pt>
              </c:numCache>
            </c:numRef>
          </c:cat>
          <c:val>
            <c:numRef>
              <c:f>'Romania Teacher Analysis'!$G$114:$G$119</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F535-4D1F-B70B-BFD681BA0F00}"/>
            </c:ext>
          </c:extLst>
        </c:ser>
        <c:ser>
          <c:idx val="2"/>
          <c:order val="2"/>
          <c:tx>
            <c:v>Turkey %</c:v>
          </c:tx>
          <c:invertIfNegative val="1"/>
          <c:cat>
            <c:numRef>
              <c:f>'Romania Teacher Analysis'!$E$114:$E$119</c:f>
              <c:numCache>
                <c:formatCode>0.0%</c:formatCode>
                <c:ptCount val="6"/>
                <c:pt idx="0">
                  <c:v>0</c:v>
                </c:pt>
                <c:pt idx="1">
                  <c:v>0</c:v>
                </c:pt>
                <c:pt idx="2">
                  <c:v>0</c:v>
                </c:pt>
                <c:pt idx="3">
                  <c:v>0</c:v>
                </c:pt>
                <c:pt idx="4">
                  <c:v>3</c:v>
                </c:pt>
              </c:numCache>
            </c:numRef>
          </c:cat>
          <c:val>
            <c:numRef>
              <c:f>'Romania Teacher Analysis'!$H$114:$H$119</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F535-4D1F-B70B-BFD681BA0F0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planned outcomes – total distribution</a:t>
            </a:r>
          </a:p>
        </c:rich>
      </c:tx>
      <c:overlay val="0"/>
    </c:title>
    <c:autoTitleDeleted val="0"/>
    <c:plotArea>
      <c:layout/>
      <c:pieChart>
        <c:varyColors val="1"/>
        <c:ser>
          <c:idx val="0"/>
          <c:order val="0"/>
          <c:tx>
            <c:v>Total count</c:v>
          </c:tx>
          <c:cat>
            <c:strRef>
              <c:f>'Romania Teacher Analysis'!$B$126:$B$130</c:f>
              <c:strCache>
                <c:ptCount val="5"/>
                <c:pt idx="0">
                  <c:v>Not achieved</c:v>
                </c:pt>
                <c:pt idx="1">
                  <c:v>Partly achieved</c:v>
                </c:pt>
                <c:pt idx="2">
                  <c:v>Mostly achieved</c:v>
                </c:pt>
                <c:pt idx="3">
                  <c:v>Achieved</c:v>
                </c:pt>
                <c:pt idx="4">
                  <c:v>Fully achieved</c:v>
                </c:pt>
              </c:strCache>
            </c:strRef>
          </c:cat>
          <c:val>
            <c:numRef>
              <c:f>'Romania Teacher Analysis'!$C$126:$C$130</c:f>
              <c:numCache>
                <c:formatCode>General</c:formatCode>
                <c:ptCount val="5"/>
                <c:pt idx="0">
                  <c:v>0</c:v>
                </c:pt>
                <c:pt idx="1">
                  <c:v>0</c:v>
                </c:pt>
                <c:pt idx="2">
                  <c:v>0</c:v>
                </c:pt>
                <c:pt idx="3">
                  <c:v>2</c:v>
                </c:pt>
                <c:pt idx="4">
                  <c:v>6</c:v>
                </c:pt>
              </c:numCache>
            </c:numRef>
          </c:val>
          <c:extLst>
            <c:ext xmlns:c16="http://schemas.microsoft.com/office/drawing/2014/chart" uri="{C3380CC4-5D6E-409C-BE32-E72D297353CC}">
              <c16:uniqueId val="{00000000-6A2B-42B8-9A9F-5103B29A805F}"/>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Achievement of planned outcomes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Analysis'!$E$126:$E$131</c:f>
              <c:numCache>
                <c:formatCode>0.0%</c:formatCode>
                <c:ptCount val="6"/>
                <c:pt idx="0">
                  <c:v>0</c:v>
                </c:pt>
                <c:pt idx="1">
                  <c:v>0</c:v>
                </c:pt>
                <c:pt idx="2">
                  <c:v>0</c:v>
                </c:pt>
                <c:pt idx="3">
                  <c:v>1</c:v>
                </c:pt>
                <c:pt idx="4">
                  <c:v>2</c:v>
                </c:pt>
              </c:numCache>
            </c:numRef>
          </c:cat>
          <c:val>
            <c:numRef>
              <c:f>'Romania Teacher Analysis'!$F$126:$F$131</c:f>
              <c:numCache>
                <c:formatCode>0.0%</c:formatCode>
                <c:ptCount val="6"/>
                <c:pt idx="0">
                  <c:v>0</c:v>
                </c:pt>
                <c:pt idx="1">
                  <c:v>0</c:v>
                </c:pt>
                <c:pt idx="2">
                  <c:v>0</c:v>
                </c:pt>
                <c:pt idx="3">
                  <c:v>0.33333333333333331</c:v>
                </c:pt>
                <c:pt idx="4">
                  <c:v>0.66666666666666663</c:v>
                </c:pt>
              </c:numCache>
            </c:numRef>
          </c:val>
          <c:extLst>
            <c:ext xmlns:c16="http://schemas.microsoft.com/office/drawing/2014/chart" uri="{C3380CC4-5D6E-409C-BE32-E72D297353CC}">
              <c16:uniqueId val="{00000000-DAE0-4F30-9F5E-60BFA000915A}"/>
            </c:ext>
          </c:extLst>
        </c:ser>
        <c:ser>
          <c:idx val="1"/>
          <c:order val="1"/>
          <c:tx>
            <c:v>Bulgaria %</c:v>
          </c:tx>
          <c:invertIfNegative val="1"/>
          <c:cat>
            <c:numRef>
              <c:f>'Romania Teacher Analysis'!$E$126:$E$131</c:f>
              <c:numCache>
                <c:formatCode>0.0%</c:formatCode>
                <c:ptCount val="6"/>
                <c:pt idx="0">
                  <c:v>0</c:v>
                </c:pt>
                <c:pt idx="1">
                  <c:v>0</c:v>
                </c:pt>
                <c:pt idx="2">
                  <c:v>0</c:v>
                </c:pt>
                <c:pt idx="3">
                  <c:v>1</c:v>
                </c:pt>
                <c:pt idx="4">
                  <c:v>2</c:v>
                </c:pt>
              </c:numCache>
            </c:numRef>
          </c:cat>
          <c:val>
            <c:numRef>
              <c:f>'Romania Teacher Analysis'!$G$126:$G$131</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DAE0-4F30-9F5E-60BFA000915A}"/>
            </c:ext>
          </c:extLst>
        </c:ser>
        <c:ser>
          <c:idx val="2"/>
          <c:order val="2"/>
          <c:tx>
            <c:v>Turkey %</c:v>
          </c:tx>
          <c:invertIfNegative val="1"/>
          <c:cat>
            <c:numRef>
              <c:f>'Romania Teacher Analysis'!$E$126:$E$131</c:f>
              <c:numCache>
                <c:formatCode>0.0%</c:formatCode>
                <c:ptCount val="6"/>
                <c:pt idx="0">
                  <c:v>0</c:v>
                </c:pt>
                <c:pt idx="1">
                  <c:v>0</c:v>
                </c:pt>
                <c:pt idx="2">
                  <c:v>0</c:v>
                </c:pt>
                <c:pt idx="3">
                  <c:v>1</c:v>
                </c:pt>
                <c:pt idx="4">
                  <c:v>2</c:v>
                </c:pt>
              </c:numCache>
            </c:numRef>
          </c:cat>
          <c:val>
            <c:numRef>
              <c:f>'Romania Teacher Analysis'!$H$126:$H$131</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DAE0-4F30-9F5E-60BFA000915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cooperation – total distribution</a:t>
            </a:r>
          </a:p>
        </c:rich>
      </c:tx>
      <c:overlay val="0"/>
    </c:title>
    <c:autoTitleDeleted val="0"/>
    <c:plotArea>
      <c:layout/>
      <c:pieChart>
        <c:varyColors val="1"/>
        <c:ser>
          <c:idx val="0"/>
          <c:order val="0"/>
          <c:tx>
            <c:v>Total count</c:v>
          </c:tx>
          <c:cat>
            <c:strRef>
              <c:f>'Romania Teacher Analysis'!$B$138:$B$142</c:f>
              <c:strCache>
                <c:ptCount val="5"/>
                <c:pt idx="0">
                  <c:v>Definitely not</c:v>
                </c:pt>
                <c:pt idx="1">
                  <c:v>Probably not</c:v>
                </c:pt>
                <c:pt idx="2">
                  <c:v>Not sure</c:v>
                </c:pt>
                <c:pt idx="3">
                  <c:v>Probably yes</c:v>
                </c:pt>
                <c:pt idx="4">
                  <c:v>Definitely yes</c:v>
                </c:pt>
              </c:strCache>
            </c:strRef>
          </c:cat>
          <c:val>
            <c:numRef>
              <c:f>'Romania Teacher Analysis'!$C$138:$C$142</c:f>
              <c:numCache>
                <c:formatCode>General</c:formatCode>
                <c:ptCount val="5"/>
                <c:pt idx="0">
                  <c:v>0</c:v>
                </c:pt>
                <c:pt idx="1">
                  <c:v>0</c:v>
                </c:pt>
                <c:pt idx="2">
                  <c:v>0</c:v>
                </c:pt>
                <c:pt idx="3">
                  <c:v>1</c:v>
                </c:pt>
                <c:pt idx="4">
                  <c:v>7</c:v>
                </c:pt>
              </c:numCache>
            </c:numRef>
          </c:val>
          <c:extLst>
            <c:ext xmlns:c16="http://schemas.microsoft.com/office/drawing/2014/chart" uri="{C3380CC4-5D6E-409C-BE32-E72D297353CC}">
              <c16:uniqueId val="{00000000-F59D-4D2E-827A-2DFF24CAEEBD}"/>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t>Would recommend similar cooperation – country comparison</a:t>
            </a:r>
          </a:p>
        </c:rich>
      </c:tx>
      <c:overlay val="0"/>
    </c:title>
    <c:autoTitleDeleted val="0"/>
    <c:plotArea>
      <c:layout/>
      <c:barChart>
        <c:barDir val="col"/>
        <c:grouping val="clustered"/>
        <c:varyColors val="0"/>
        <c:ser>
          <c:idx val="0"/>
          <c:order val="0"/>
          <c:tx>
            <c:v>Turkey count</c:v>
          </c:tx>
          <c:invertIfNegative val="1"/>
          <c:cat>
            <c:numRef>
              <c:f>'Romania Teacher Analysis'!$E$138:$E$143</c:f>
              <c:numCache>
                <c:formatCode>0.0%</c:formatCode>
                <c:ptCount val="6"/>
                <c:pt idx="0">
                  <c:v>0</c:v>
                </c:pt>
                <c:pt idx="1">
                  <c:v>0</c:v>
                </c:pt>
                <c:pt idx="2">
                  <c:v>0</c:v>
                </c:pt>
                <c:pt idx="3">
                  <c:v>0</c:v>
                </c:pt>
                <c:pt idx="4">
                  <c:v>3</c:v>
                </c:pt>
              </c:numCache>
            </c:numRef>
          </c:cat>
          <c:val>
            <c:numRef>
              <c:f>'Romania Teacher Analysis'!$F$138:$F$143</c:f>
              <c:numCache>
                <c:formatCode>0.0%</c:formatCode>
                <c:ptCount val="6"/>
                <c:pt idx="0">
                  <c:v>0</c:v>
                </c:pt>
                <c:pt idx="1">
                  <c:v>0</c:v>
                </c:pt>
                <c:pt idx="2">
                  <c:v>0</c:v>
                </c:pt>
                <c:pt idx="3">
                  <c:v>0</c:v>
                </c:pt>
                <c:pt idx="4">
                  <c:v>1</c:v>
                </c:pt>
              </c:numCache>
            </c:numRef>
          </c:val>
          <c:extLst>
            <c:ext xmlns:c16="http://schemas.microsoft.com/office/drawing/2014/chart" uri="{C3380CC4-5D6E-409C-BE32-E72D297353CC}">
              <c16:uniqueId val="{00000000-E8A5-4091-80EB-B253DB42D8E8}"/>
            </c:ext>
          </c:extLst>
        </c:ser>
        <c:ser>
          <c:idx val="1"/>
          <c:order val="1"/>
          <c:tx>
            <c:v>Bulgaria %</c:v>
          </c:tx>
          <c:invertIfNegative val="1"/>
          <c:cat>
            <c:numRef>
              <c:f>'Romania Teacher Analysis'!$E$138:$E$143</c:f>
              <c:numCache>
                <c:formatCode>0.0%</c:formatCode>
                <c:ptCount val="6"/>
                <c:pt idx="0">
                  <c:v>0</c:v>
                </c:pt>
                <c:pt idx="1">
                  <c:v>0</c:v>
                </c:pt>
                <c:pt idx="2">
                  <c:v>0</c:v>
                </c:pt>
                <c:pt idx="3">
                  <c:v>0</c:v>
                </c:pt>
                <c:pt idx="4">
                  <c:v>3</c:v>
                </c:pt>
              </c:numCache>
            </c:numRef>
          </c:cat>
          <c:val>
            <c:numRef>
              <c:f>'Romania Teacher Analysis'!$G$138:$G$143</c:f>
              <c:numCache>
                <c:formatCode>0.0%</c:formatCode>
                <c:ptCount val="6"/>
                <c:pt idx="0">
                  <c:v>0</c:v>
                </c:pt>
                <c:pt idx="1">
                  <c:v>0</c:v>
                </c:pt>
                <c:pt idx="2">
                  <c:v>0</c:v>
                </c:pt>
                <c:pt idx="3">
                  <c:v>1</c:v>
                </c:pt>
                <c:pt idx="4">
                  <c:v>4</c:v>
                </c:pt>
              </c:numCache>
            </c:numRef>
          </c:val>
          <c:extLst>
            <c:ext xmlns:c16="http://schemas.microsoft.com/office/drawing/2014/chart" uri="{C3380CC4-5D6E-409C-BE32-E72D297353CC}">
              <c16:uniqueId val="{00000001-E8A5-4091-80EB-B253DB42D8E8}"/>
            </c:ext>
          </c:extLst>
        </c:ser>
        <c:ser>
          <c:idx val="2"/>
          <c:order val="2"/>
          <c:tx>
            <c:v>Turkey %</c:v>
          </c:tx>
          <c:invertIfNegative val="1"/>
          <c:cat>
            <c:numRef>
              <c:f>'Romania Teacher Analysis'!$E$138:$E$143</c:f>
              <c:numCache>
                <c:formatCode>0.0%</c:formatCode>
                <c:ptCount val="6"/>
                <c:pt idx="0">
                  <c:v>0</c:v>
                </c:pt>
                <c:pt idx="1">
                  <c:v>0</c:v>
                </c:pt>
                <c:pt idx="2">
                  <c:v>0</c:v>
                </c:pt>
                <c:pt idx="3">
                  <c:v>0</c:v>
                </c:pt>
                <c:pt idx="4">
                  <c:v>3</c:v>
                </c:pt>
              </c:numCache>
            </c:numRef>
          </c:cat>
          <c:val>
            <c:numRef>
              <c:f>'Romania Teacher Analysis'!$H$138:$H$143</c:f>
              <c:numCache>
                <c:formatCode>0.0%</c:formatCode>
                <c:ptCount val="6"/>
                <c:pt idx="0">
                  <c:v>0</c:v>
                </c:pt>
                <c:pt idx="1">
                  <c:v>0</c:v>
                </c:pt>
                <c:pt idx="2">
                  <c:v>0</c:v>
                </c:pt>
                <c:pt idx="3">
                  <c:v>0.2</c:v>
                </c:pt>
                <c:pt idx="4">
                  <c:v>0.8</c:v>
                </c:pt>
              </c:numCache>
            </c:numRef>
          </c:val>
          <c:extLst>
            <c:ext xmlns:c16="http://schemas.microsoft.com/office/drawing/2014/chart" uri="{C3380CC4-5D6E-409C-BE32-E72D297353CC}">
              <c16:uniqueId val="{00000002-E8A5-4091-80EB-B253DB42D8E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Participants by country and group</a:t>
            </a:r>
          </a:p>
        </c:rich>
      </c:tx>
      <c:overlay val="0"/>
    </c:title>
    <c:autoTitleDeleted val="0"/>
    <c:plotArea>
      <c:layout/>
      <c:pieChart>
        <c:varyColors val="1"/>
        <c:ser>
          <c:idx val="0"/>
          <c:order val="0"/>
          <c:tx>
            <c:v>Number</c:v>
          </c:tx>
          <c:cat>
            <c:strRef>
              <c:f>'Romania Dashboard'!$B$12:$B$15</c:f>
              <c:strCache>
                <c:ptCount val="4"/>
                <c:pt idx="0">
                  <c:v>Bulgaria</c:v>
                </c:pt>
                <c:pt idx="1">
                  <c:v>Turkey</c:v>
                </c:pt>
                <c:pt idx="2">
                  <c:v>Bulgaria</c:v>
                </c:pt>
                <c:pt idx="3">
                  <c:v>Turkey</c:v>
                </c:pt>
              </c:strCache>
            </c:strRef>
          </c:cat>
          <c:val>
            <c:numRef>
              <c:f>'Romania Dashboard'!$C$12:$C$15</c:f>
              <c:numCache>
                <c:formatCode>General</c:formatCode>
                <c:ptCount val="4"/>
                <c:pt idx="0">
                  <c:v>10</c:v>
                </c:pt>
                <c:pt idx="1">
                  <c:v>10</c:v>
                </c:pt>
                <c:pt idx="2">
                  <c:v>3</c:v>
                </c:pt>
                <c:pt idx="3">
                  <c:v>5</c:v>
                </c:pt>
              </c:numCache>
            </c:numRef>
          </c:val>
          <c:extLst>
            <c:ext xmlns:c16="http://schemas.microsoft.com/office/drawing/2014/chart" uri="{C3380CC4-5D6E-409C-BE32-E72D297353CC}">
              <c16:uniqueId val="{00000000-8521-4BDF-B378-B1AB2F393B0C}"/>
            </c:ext>
          </c:extLst>
        </c:ser>
        <c:dLbls>
          <c:showLegendKey val="0"/>
          <c:showVal val="0"/>
          <c:showCatName val="0"/>
          <c:showSerName val="0"/>
          <c:showPercent val="0"/>
          <c:showBubbleSize val="0"/>
          <c:showLeaderLines val="0"/>
        </c:dLbls>
        <c:firstSliceAng val="0"/>
      </c:pieChart>
    </c:plotArea>
    <c:legend>
      <c:legendPos val="r"/>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Student and teacher positive ratings</a:t>
            </a:r>
          </a:p>
        </c:rich>
      </c:tx>
      <c:overlay val="0"/>
    </c:title>
    <c:autoTitleDeleted val="0"/>
    <c:plotArea>
      <c:layout/>
      <c:lineChart>
        <c:grouping val="standard"/>
        <c:varyColors val="1"/>
        <c:ser>
          <c:idx val="0"/>
          <c:order val="0"/>
          <c:tx>
            <c:v>Students</c:v>
          </c:tx>
          <c:cat>
            <c:strRef>
              <c:f>'Romania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'Romania Dashboard'!$B$4:$B$8</c:f>
              <c:numCache>
                <c:formatCode>0.0%</c:formatCode>
                <c:ptCount val="5"/>
                <c:pt idx="0">
                  <c:v>0.9</c:v>
                </c:pt>
                <c:pt idx="1">
                  <c:v>0.95</c:v>
                </c:pt>
                <c:pt idx="2">
                  <c:v>0.8</c:v>
                </c:pt>
                <c:pt idx="3">
                  <c:v>0.9</c:v>
                </c:pt>
                <c:pt idx="4">
                  <c:v>0.9</c:v>
                </c:pt>
              </c:numCache>
            </c:numRef>
          </c:val>
          <c:smooth val="0"/>
          <c:extLst>
            <c:ext xmlns:c16="http://schemas.microsoft.com/office/drawing/2014/chart" uri="{C3380CC4-5D6E-409C-BE32-E72D297353CC}">
              <c16:uniqueId val="{00000000-F704-4651-ADCC-D6D5459A5663}"/>
            </c:ext>
          </c:extLst>
        </c:ser>
        <c:ser>
          <c:idx val="1"/>
          <c:order val="1"/>
          <c:tx>
            <c:v>Teachers</c:v>
          </c:tx>
          <c:cat>
            <c:strRef>
              <c:f>'Romania Dashboard'!$A$4:$A$8</c:f>
              <c:strCache>
                <c:ptCount val="5"/>
                <c:pt idx="0">
                  <c:v>Positive overall satisfaction</c:v>
                </c:pt>
                <c:pt idx="1">
                  <c:v>Positive organisation rating</c:v>
                </c:pt>
                <c:pt idx="2">
                  <c:v>Positive learning/outcomes rating</c:v>
                </c:pt>
                <c:pt idx="3">
                  <c:v>Positive intercultural impact</c:v>
                </c:pt>
                <c:pt idx="4">
                  <c:v>Positive recommendation intention</c:v>
                </c:pt>
              </c:strCache>
            </c:strRef>
          </c:cat>
          <c:val>
            <c:numRef>
              <c:f>'Romania Dashboard'!$C$4:$C$8</c:f>
              <c:numCache>
                <c:formatCode>0.0%</c:formatCode>
                <c:ptCount val="5"/>
                <c:pt idx="0">
                  <c:v>1</c:v>
                </c:pt>
                <c:pt idx="1">
                  <c:v>0.75</c:v>
                </c:pt>
                <c:pt idx="2">
                  <c:v>1</c:v>
                </c:pt>
                <c:pt idx="3">
                  <c:v>1</c:v>
                </c:pt>
                <c:pt idx="4">
                  <c:v>1</c:v>
                </c:pt>
              </c:numCache>
            </c:numRef>
          </c:val>
          <c:smooth val="0"/>
          <c:extLst>
            <c:ext xmlns:c16="http://schemas.microsoft.com/office/drawing/2014/chart" uri="{C3380CC4-5D6E-409C-BE32-E72D297353CC}">
              <c16:uniqueId val="{00000001-F704-4651-ADCC-D6D5459A5663}"/>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Overall satisfaction by meeting</a:t>
            </a:r>
          </a:p>
        </c:rich>
      </c:tx>
      <c:overlay val="0"/>
    </c:title>
    <c:autoTitleDeleted val="0"/>
    <c:plotArea>
      <c:layout/>
      <c:barChart>
        <c:barDir val="col"/>
        <c:grouping val="clustered"/>
        <c:varyColors val="0"/>
        <c:ser>
          <c:idx val="0"/>
          <c:order val="0"/>
          <c:tx>
            <c:v>Student satisfaction</c:v>
          </c:tx>
          <c:invertIfNegative val="1"/>
          <c:cat>
            <c:strRef>
              <c:f>'Overall Dashboard'!$A$4:$A$6</c:f>
              <c:strCache>
                <c:ptCount val="3"/>
                <c:pt idx="0">
                  <c:v>Bulgaria</c:v>
                </c:pt>
                <c:pt idx="1">
                  <c:v>Turkey</c:v>
                </c:pt>
                <c:pt idx="2">
                  <c:v>Romania</c:v>
                </c:pt>
              </c:strCache>
            </c:strRef>
          </c:cat>
          <c:val>
            <c:numRef>
              <c:f>'Overall Dashboard'!$B$4:$B$6</c:f>
              <c:numCache>
                <c:formatCode>0.0%</c:formatCode>
                <c:ptCount val="3"/>
                <c:pt idx="0">
                  <c:v>0.86363636363636365</c:v>
                </c:pt>
                <c:pt idx="1">
                  <c:v>0.95238095238095233</c:v>
                </c:pt>
                <c:pt idx="2">
                  <c:v>0.9</c:v>
                </c:pt>
              </c:numCache>
            </c:numRef>
          </c:val>
          <c:extLst>
            <c:ext xmlns:c16="http://schemas.microsoft.com/office/drawing/2014/chart" uri="{C3380CC4-5D6E-409C-BE32-E72D297353CC}">
              <c16:uniqueId val="{00000000-3181-4152-A868-08F8E39538D8}"/>
            </c:ext>
          </c:extLst>
        </c:ser>
        <c:ser>
          <c:idx val="1"/>
          <c:order val="1"/>
          <c:tx>
            <c:v>Teacher satisfaction</c:v>
          </c:tx>
          <c:invertIfNegative val="1"/>
          <c:cat>
            <c:strRef>
              <c:f>'Overall Dashboard'!$A$4:$A$6</c:f>
              <c:strCache>
                <c:ptCount val="3"/>
                <c:pt idx="0">
                  <c:v>Bulgaria</c:v>
                </c:pt>
                <c:pt idx="1">
                  <c:v>Turkey</c:v>
                </c:pt>
                <c:pt idx="2">
                  <c:v>Romania</c:v>
                </c:pt>
              </c:strCache>
            </c:strRef>
          </c:cat>
          <c:val>
            <c:numRef>
              <c:f>'Overall Dashboard'!$C$4:$C$6</c:f>
              <c:numCache>
                <c:formatCode>0.0%</c:formatCode>
                <c:ptCount val="3"/>
                <c:pt idx="0">
                  <c:v>1</c:v>
                </c:pt>
                <c:pt idx="1">
                  <c:v>1</c:v>
                </c:pt>
                <c:pt idx="2">
                  <c:v>1</c:v>
                </c:pt>
              </c:numCache>
            </c:numRef>
          </c:val>
          <c:extLst>
            <c:ext xmlns:c16="http://schemas.microsoft.com/office/drawing/2014/chart" uri="{C3380CC4-5D6E-409C-BE32-E72D297353CC}">
              <c16:uniqueId val="{00000001-3181-4152-A868-08F8E39538D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bg-BG"/>
  <c:roundedCorners val="0"/>
  <c:style val="2"/>
  <c:chart>
    <c:title>
      <c:tx>
        <c:rich>
          <a:bodyPr/>
          <a:lstStyle/>
          <a:p>
            <a:r>
              <a:rPr lang="en-US"/>
              <a:t>Learning and intercultural indicators across meetings</a:t>
            </a:r>
          </a:p>
        </c:rich>
      </c:tx>
      <c:overlay val="0"/>
    </c:title>
    <c:autoTitleDeleted val="0"/>
    <c:plotArea>
      <c:layout/>
      <c:lineChart>
        <c:grouping val="standard"/>
        <c:varyColors val="1"/>
        <c:ser>
          <c:idx val="0"/>
          <c:order val="0"/>
          <c:tx>
            <c:v>Student satisfaction</c:v>
          </c:tx>
          <c:cat>
            <c:strRef>
              <c:f>'Overall Dashboard'!$A$4:$A$6</c:f>
              <c:strCache>
                <c:ptCount val="3"/>
                <c:pt idx="0">
                  <c:v>Bulgaria</c:v>
                </c:pt>
                <c:pt idx="1">
                  <c:v>Turkey</c:v>
                </c:pt>
                <c:pt idx="2">
                  <c:v>Romania</c:v>
                </c:pt>
              </c:strCache>
            </c:strRef>
          </c:cat>
          <c:val>
            <c:numRef>
              <c:f>'Overall Dashboard'!$B$4:$B$6</c:f>
              <c:numCache>
                <c:formatCode>0.0%</c:formatCode>
                <c:ptCount val="3"/>
                <c:pt idx="0">
                  <c:v>0.86363636363636365</c:v>
                </c:pt>
                <c:pt idx="1">
                  <c:v>0.95238095238095233</c:v>
                </c:pt>
                <c:pt idx="2">
                  <c:v>0.9</c:v>
                </c:pt>
              </c:numCache>
            </c:numRef>
          </c:val>
          <c:smooth val="0"/>
          <c:extLst>
            <c:ext xmlns:c16="http://schemas.microsoft.com/office/drawing/2014/chart" uri="{C3380CC4-5D6E-409C-BE32-E72D297353CC}">
              <c16:uniqueId val="{00000000-31D4-4B7C-8726-F97404DB362B}"/>
            </c:ext>
          </c:extLst>
        </c:ser>
        <c:ser>
          <c:idx val="1"/>
          <c:order val="1"/>
          <c:tx>
            <c:v>Teacher satisfaction</c:v>
          </c:tx>
          <c:cat>
            <c:strRef>
              <c:f>'Overall Dashboard'!$A$4:$A$6</c:f>
              <c:strCache>
                <c:ptCount val="3"/>
                <c:pt idx="0">
                  <c:v>Bulgaria</c:v>
                </c:pt>
                <c:pt idx="1">
                  <c:v>Turkey</c:v>
                </c:pt>
                <c:pt idx="2">
                  <c:v>Romania</c:v>
                </c:pt>
              </c:strCache>
            </c:strRef>
          </c:cat>
          <c:val>
            <c:numRef>
              <c:f>'Overall Dashboard'!$C$4:$C$6</c:f>
              <c:numCache>
                <c:formatCode>0.0%</c:formatCode>
                <c:ptCount val="3"/>
                <c:pt idx="0">
                  <c:v>1</c:v>
                </c:pt>
                <c:pt idx="1">
                  <c:v>1</c:v>
                </c:pt>
                <c:pt idx="2">
                  <c:v>1</c:v>
                </c:pt>
              </c:numCache>
            </c:numRef>
          </c:val>
          <c:smooth val="0"/>
          <c:extLst>
            <c:ext xmlns:c16="http://schemas.microsoft.com/office/drawing/2014/chart" uri="{C3380CC4-5D6E-409C-BE32-E72D297353CC}">
              <c16:uniqueId val="{00000001-31D4-4B7C-8726-F97404DB362B}"/>
            </c:ext>
          </c:extLst>
        </c:ser>
        <c:ser>
          <c:idx val="2"/>
          <c:order val="2"/>
          <c:tx>
            <c:v>Student outcomes</c:v>
          </c:tx>
          <c:cat>
            <c:strRef>
              <c:f>'Overall Dashboard'!$A$4:$A$6</c:f>
              <c:strCache>
                <c:ptCount val="3"/>
                <c:pt idx="0">
                  <c:v>Bulgaria</c:v>
                </c:pt>
                <c:pt idx="1">
                  <c:v>Turkey</c:v>
                </c:pt>
                <c:pt idx="2">
                  <c:v>Romania</c:v>
                </c:pt>
              </c:strCache>
            </c:strRef>
          </c:cat>
          <c:val>
            <c:numRef>
              <c:f>'Overall Dashboard'!$D$4:$D$6</c:f>
              <c:numCache>
                <c:formatCode>0.0%</c:formatCode>
                <c:ptCount val="3"/>
                <c:pt idx="0">
                  <c:v>0.86363636363636365</c:v>
                </c:pt>
                <c:pt idx="1">
                  <c:v>0.95238095238095233</c:v>
                </c:pt>
                <c:pt idx="2">
                  <c:v>0.8</c:v>
                </c:pt>
              </c:numCache>
            </c:numRef>
          </c:val>
          <c:smooth val="0"/>
          <c:extLst>
            <c:ext xmlns:c16="http://schemas.microsoft.com/office/drawing/2014/chart" uri="{C3380CC4-5D6E-409C-BE32-E72D297353CC}">
              <c16:uniqueId val="{00000002-31D4-4B7C-8726-F97404DB362B}"/>
            </c:ext>
          </c:extLst>
        </c:ser>
        <c:ser>
          <c:idx val="3"/>
          <c:order val="3"/>
          <c:tx>
            <c:v>Teacher outcomes</c:v>
          </c:tx>
          <c:cat>
            <c:strRef>
              <c:f>'Overall Dashboard'!$A$4:$A$6</c:f>
              <c:strCache>
                <c:ptCount val="3"/>
                <c:pt idx="0">
                  <c:v>Bulgaria</c:v>
                </c:pt>
                <c:pt idx="1">
                  <c:v>Turkey</c:v>
                </c:pt>
                <c:pt idx="2">
                  <c:v>Romania</c:v>
                </c:pt>
              </c:strCache>
            </c:strRef>
          </c:cat>
          <c:val>
            <c:numRef>
              <c:f>'Overall Dashboard'!$E$4:$E$6</c:f>
              <c:numCache>
                <c:formatCode>0.0%</c:formatCode>
                <c:ptCount val="3"/>
                <c:pt idx="0">
                  <c:v>0.875</c:v>
                </c:pt>
                <c:pt idx="1">
                  <c:v>1</c:v>
                </c:pt>
                <c:pt idx="2">
                  <c:v>1</c:v>
                </c:pt>
              </c:numCache>
            </c:numRef>
          </c:val>
          <c:smooth val="0"/>
          <c:extLst>
            <c:ext xmlns:c16="http://schemas.microsoft.com/office/drawing/2014/chart" uri="{C3380CC4-5D6E-409C-BE32-E72D297353CC}">
              <c16:uniqueId val="{00000003-31D4-4B7C-8726-F97404DB362B}"/>
            </c:ext>
          </c:extLst>
        </c:ser>
        <c:ser>
          <c:idx val="4"/>
          <c:order val="4"/>
          <c:tx>
            <c:v>Student intercultural impact</c:v>
          </c:tx>
          <c:cat>
            <c:strRef>
              <c:f>'Overall Dashboard'!$A$4:$A$6</c:f>
              <c:strCache>
                <c:ptCount val="3"/>
                <c:pt idx="0">
                  <c:v>Bulgaria</c:v>
                </c:pt>
                <c:pt idx="1">
                  <c:v>Turkey</c:v>
                </c:pt>
                <c:pt idx="2">
                  <c:v>Romania</c:v>
                </c:pt>
              </c:strCache>
            </c:strRef>
          </c:cat>
          <c:val>
            <c:numRef>
              <c:f>'Overall Dashboard'!$F$4:$F$6</c:f>
              <c:numCache>
                <c:formatCode>0.0%</c:formatCode>
                <c:ptCount val="3"/>
                <c:pt idx="0">
                  <c:v>0.86363636363636365</c:v>
                </c:pt>
                <c:pt idx="1">
                  <c:v>0.95238095238095233</c:v>
                </c:pt>
                <c:pt idx="2">
                  <c:v>0.9</c:v>
                </c:pt>
              </c:numCache>
            </c:numRef>
          </c:val>
          <c:smooth val="0"/>
          <c:extLst>
            <c:ext xmlns:c16="http://schemas.microsoft.com/office/drawing/2014/chart" uri="{C3380CC4-5D6E-409C-BE32-E72D297353CC}">
              <c16:uniqueId val="{00000004-31D4-4B7C-8726-F97404DB362B}"/>
            </c:ext>
          </c:extLst>
        </c:ser>
        <c:ser>
          <c:idx val="5"/>
          <c:order val="5"/>
          <c:tx>
            <c:v>Teacher intercultural impact</c:v>
          </c:tx>
          <c:cat>
            <c:strRef>
              <c:f>'Overall Dashboard'!$A$4:$A$6</c:f>
              <c:strCache>
                <c:ptCount val="3"/>
                <c:pt idx="0">
                  <c:v>Bulgaria</c:v>
                </c:pt>
                <c:pt idx="1">
                  <c:v>Turkey</c:v>
                </c:pt>
                <c:pt idx="2">
                  <c:v>Romania</c:v>
                </c:pt>
              </c:strCache>
            </c:strRef>
          </c:cat>
          <c:val>
            <c:numRef>
              <c:f>'Overall Dashboard'!$G$4:$G$6</c:f>
              <c:numCache>
                <c:formatCode>0.0%</c:formatCode>
                <c:ptCount val="3"/>
                <c:pt idx="0">
                  <c:v>1</c:v>
                </c:pt>
                <c:pt idx="1">
                  <c:v>0.88888888888888884</c:v>
                </c:pt>
                <c:pt idx="2">
                  <c:v>1</c:v>
                </c:pt>
              </c:numCache>
            </c:numRef>
          </c:val>
          <c:smooth val="0"/>
          <c:extLst>
            <c:ext xmlns:c16="http://schemas.microsoft.com/office/drawing/2014/chart" uri="{C3380CC4-5D6E-409C-BE32-E72D297353CC}">
              <c16:uniqueId val="{00000005-31D4-4B7C-8726-F97404DB362B}"/>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18" Type="http://schemas.openxmlformats.org/officeDocument/2006/relationships/chart" Target="../charts/chart42.xml"/><Relationship Id="rId3" Type="http://schemas.openxmlformats.org/officeDocument/2006/relationships/chart" Target="../charts/chart27.xml"/><Relationship Id="rId21" Type="http://schemas.openxmlformats.org/officeDocument/2006/relationships/chart" Target="../charts/chart45.xml"/><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chart" Target="../charts/chart41.xml"/><Relationship Id="rId2" Type="http://schemas.openxmlformats.org/officeDocument/2006/relationships/chart" Target="../charts/chart26.xml"/><Relationship Id="rId16" Type="http://schemas.openxmlformats.org/officeDocument/2006/relationships/chart" Target="../charts/chart40.xml"/><Relationship Id="rId20" Type="http://schemas.openxmlformats.org/officeDocument/2006/relationships/chart" Target="../charts/chart44.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10" Type="http://schemas.openxmlformats.org/officeDocument/2006/relationships/chart" Target="../charts/chart34.xml"/><Relationship Id="rId19" Type="http://schemas.openxmlformats.org/officeDocument/2006/relationships/chart" Target="../charts/chart43.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chart" Target="../charts/chart4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58.xml"/><Relationship Id="rId13" Type="http://schemas.openxmlformats.org/officeDocument/2006/relationships/chart" Target="../charts/chart63.xml"/><Relationship Id="rId18" Type="http://schemas.openxmlformats.org/officeDocument/2006/relationships/chart" Target="../charts/chart68.xml"/><Relationship Id="rId3" Type="http://schemas.openxmlformats.org/officeDocument/2006/relationships/chart" Target="../charts/chart53.xml"/><Relationship Id="rId21" Type="http://schemas.openxmlformats.org/officeDocument/2006/relationships/chart" Target="../charts/chart71.xml"/><Relationship Id="rId7" Type="http://schemas.openxmlformats.org/officeDocument/2006/relationships/chart" Target="../charts/chart57.xml"/><Relationship Id="rId12" Type="http://schemas.openxmlformats.org/officeDocument/2006/relationships/chart" Target="../charts/chart62.xml"/><Relationship Id="rId17" Type="http://schemas.openxmlformats.org/officeDocument/2006/relationships/chart" Target="../charts/chart67.xml"/><Relationship Id="rId2" Type="http://schemas.openxmlformats.org/officeDocument/2006/relationships/chart" Target="../charts/chart52.xml"/><Relationship Id="rId16" Type="http://schemas.openxmlformats.org/officeDocument/2006/relationships/chart" Target="../charts/chart66.xml"/><Relationship Id="rId20" Type="http://schemas.openxmlformats.org/officeDocument/2006/relationships/chart" Target="../charts/chart70.xml"/><Relationship Id="rId1" Type="http://schemas.openxmlformats.org/officeDocument/2006/relationships/chart" Target="../charts/chart51.xml"/><Relationship Id="rId6" Type="http://schemas.openxmlformats.org/officeDocument/2006/relationships/chart" Target="../charts/chart56.xml"/><Relationship Id="rId11" Type="http://schemas.openxmlformats.org/officeDocument/2006/relationships/chart" Target="../charts/chart61.xml"/><Relationship Id="rId24" Type="http://schemas.openxmlformats.org/officeDocument/2006/relationships/chart" Target="../charts/chart74.xml"/><Relationship Id="rId5" Type="http://schemas.openxmlformats.org/officeDocument/2006/relationships/chart" Target="../charts/chart55.xml"/><Relationship Id="rId15" Type="http://schemas.openxmlformats.org/officeDocument/2006/relationships/chart" Target="../charts/chart65.xml"/><Relationship Id="rId23" Type="http://schemas.openxmlformats.org/officeDocument/2006/relationships/chart" Target="../charts/chart73.xml"/><Relationship Id="rId10" Type="http://schemas.openxmlformats.org/officeDocument/2006/relationships/chart" Target="../charts/chart60.xml"/><Relationship Id="rId19" Type="http://schemas.openxmlformats.org/officeDocument/2006/relationships/chart" Target="../charts/chart69.xml"/><Relationship Id="rId4" Type="http://schemas.openxmlformats.org/officeDocument/2006/relationships/chart" Target="../charts/chart54.xml"/><Relationship Id="rId9" Type="http://schemas.openxmlformats.org/officeDocument/2006/relationships/chart" Target="../charts/chart59.xml"/><Relationship Id="rId14" Type="http://schemas.openxmlformats.org/officeDocument/2006/relationships/chart" Target="../charts/chart64.xml"/><Relationship Id="rId22" Type="http://schemas.openxmlformats.org/officeDocument/2006/relationships/chart" Target="../charts/chart72.xml"/></Relationships>
</file>

<file path=xl/drawings/_rels/drawing5.xml.rels><?xml version="1.0" encoding="UTF-8" standalone="yes"?>
<Relationships xmlns="http://schemas.openxmlformats.org/package/2006/relationships"><Relationship Id="rId8" Type="http://schemas.openxmlformats.org/officeDocument/2006/relationships/chart" Target="../charts/chart82.xml"/><Relationship Id="rId13" Type="http://schemas.openxmlformats.org/officeDocument/2006/relationships/chart" Target="../charts/chart87.xml"/><Relationship Id="rId18" Type="http://schemas.openxmlformats.org/officeDocument/2006/relationships/chart" Target="../charts/chart92.xml"/><Relationship Id="rId3" Type="http://schemas.openxmlformats.org/officeDocument/2006/relationships/chart" Target="../charts/chart77.xml"/><Relationship Id="rId21" Type="http://schemas.openxmlformats.org/officeDocument/2006/relationships/chart" Target="../charts/chart95.xml"/><Relationship Id="rId7" Type="http://schemas.openxmlformats.org/officeDocument/2006/relationships/chart" Target="../charts/chart81.xml"/><Relationship Id="rId12" Type="http://schemas.openxmlformats.org/officeDocument/2006/relationships/chart" Target="../charts/chart86.xml"/><Relationship Id="rId17" Type="http://schemas.openxmlformats.org/officeDocument/2006/relationships/chart" Target="../charts/chart91.xml"/><Relationship Id="rId2" Type="http://schemas.openxmlformats.org/officeDocument/2006/relationships/chart" Target="../charts/chart76.xml"/><Relationship Id="rId16" Type="http://schemas.openxmlformats.org/officeDocument/2006/relationships/chart" Target="../charts/chart90.xml"/><Relationship Id="rId20" Type="http://schemas.openxmlformats.org/officeDocument/2006/relationships/chart" Target="../charts/chart94.xml"/><Relationship Id="rId1" Type="http://schemas.openxmlformats.org/officeDocument/2006/relationships/chart" Target="../charts/chart75.xml"/><Relationship Id="rId6" Type="http://schemas.openxmlformats.org/officeDocument/2006/relationships/chart" Target="../charts/chart80.xml"/><Relationship Id="rId11" Type="http://schemas.openxmlformats.org/officeDocument/2006/relationships/chart" Target="../charts/chart85.xml"/><Relationship Id="rId24" Type="http://schemas.openxmlformats.org/officeDocument/2006/relationships/chart" Target="../charts/chart98.xml"/><Relationship Id="rId5" Type="http://schemas.openxmlformats.org/officeDocument/2006/relationships/chart" Target="../charts/chart79.xml"/><Relationship Id="rId15" Type="http://schemas.openxmlformats.org/officeDocument/2006/relationships/chart" Target="../charts/chart89.xml"/><Relationship Id="rId23" Type="http://schemas.openxmlformats.org/officeDocument/2006/relationships/chart" Target="../charts/chart97.xml"/><Relationship Id="rId10" Type="http://schemas.openxmlformats.org/officeDocument/2006/relationships/chart" Target="../charts/chart84.xml"/><Relationship Id="rId19" Type="http://schemas.openxmlformats.org/officeDocument/2006/relationships/chart" Target="../charts/chart93.xml"/><Relationship Id="rId4" Type="http://schemas.openxmlformats.org/officeDocument/2006/relationships/chart" Target="../charts/chart78.xml"/><Relationship Id="rId9" Type="http://schemas.openxmlformats.org/officeDocument/2006/relationships/chart" Target="../charts/chart83.xml"/><Relationship Id="rId14" Type="http://schemas.openxmlformats.org/officeDocument/2006/relationships/chart" Target="../charts/chart88.xml"/><Relationship Id="rId22" Type="http://schemas.openxmlformats.org/officeDocument/2006/relationships/chart" Target="../charts/chart9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0.xml"/><Relationship Id="rId1" Type="http://schemas.openxmlformats.org/officeDocument/2006/relationships/chart" Target="../charts/chart9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08.xml"/><Relationship Id="rId13" Type="http://schemas.openxmlformats.org/officeDocument/2006/relationships/chart" Target="../charts/chart113.xml"/><Relationship Id="rId18" Type="http://schemas.openxmlformats.org/officeDocument/2006/relationships/chart" Target="../charts/chart118.xml"/><Relationship Id="rId3" Type="http://schemas.openxmlformats.org/officeDocument/2006/relationships/chart" Target="../charts/chart103.xml"/><Relationship Id="rId21" Type="http://schemas.openxmlformats.org/officeDocument/2006/relationships/chart" Target="../charts/chart121.xml"/><Relationship Id="rId7" Type="http://schemas.openxmlformats.org/officeDocument/2006/relationships/chart" Target="../charts/chart107.xml"/><Relationship Id="rId12" Type="http://schemas.openxmlformats.org/officeDocument/2006/relationships/chart" Target="../charts/chart112.xml"/><Relationship Id="rId17" Type="http://schemas.openxmlformats.org/officeDocument/2006/relationships/chart" Target="../charts/chart117.xml"/><Relationship Id="rId2" Type="http://schemas.openxmlformats.org/officeDocument/2006/relationships/chart" Target="../charts/chart102.xml"/><Relationship Id="rId16" Type="http://schemas.openxmlformats.org/officeDocument/2006/relationships/chart" Target="../charts/chart116.xml"/><Relationship Id="rId20" Type="http://schemas.openxmlformats.org/officeDocument/2006/relationships/chart" Target="../charts/chart120.xml"/><Relationship Id="rId1" Type="http://schemas.openxmlformats.org/officeDocument/2006/relationships/chart" Target="../charts/chart101.xml"/><Relationship Id="rId6" Type="http://schemas.openxmlformats.org/officeDocument/2006/relationships/chart" Target="../charts/chart106.xml"/><Relationship Id="rId11" Type="http://schemas.openxmlformats.org/officeDocument/2006/relationships/chart" Target="../charts/chart111.xml"/><Relationship Id="rId24" Type="http://schemas.openxmlformats.org/officeDocument/2006/relationships/chart" Target="../charts/chart124.xml"/><Relationship Id="rId5" Type="http://schemas.openxmlformats.org/officeDocument/2006/relationships/chart" Target="../charts/chart105.xml"/><Relationship Id="rId15" Type="http://schemas.openxmlformats.org/officeDocument/2006/relationships/chart" Target="../charts/chart115.xml"/><Relationship Id="rId23" Type="http://schemas.openxmlformats.org/officeDocument/2006/relationships/chart" Target="../charts/chart123.xml"/><Relationship Id="rId10" Type="http://schemas.openxmlformats.org/officeDocument/2006/relationships/chart" Target="../charts/chart110.xml"/><Relationship Id="rId19" Type="http://schemas.openxmlformats.org/officeDocument/2006/relationships/chart" Target="../charts/chart119.xml"/><Relationship Id="rId4" Type="http://schemas.openxmlformats.org/officeDocument/2006/relationships/chart" Target="../charts/chart104.xml"/><Relationship Id="rId9" Type="http://schemas.openxmlformats.org/officeDocument/2006/relationships/chart" Target="../charts/chart109.xml"/><Relationship Id="rId14" Type="http://schemas.openxmlformats.org/officeDocument/2006/relationships/chart" Target="../charts/chart114.xml"/><Relationship Id="rId22" Type="http://schemas.openxmlformats.org/officeDocument/2006/relationships/chart" Target="../charts/chart122.xml"/></Relationships>
</file>

<file path=xl/drawings/_rels/drawing8.xml.rels><?xml version="1.0" encoding="UTF-8" standalone="yes"?>
<Relationships xmlns="http://schemas.openxmlformats.org/package/2006/relationships"><Relationship Id="rId8" Type="http://schemas.openxmlformats.org/officeDocument/2006/relationships/chart" Target="../charts/chart132.xml"/><Relationship Id="rId13" Type="http://schemas.openxmlformats.org/officeDocument/2006/relationships/chart" Target="../charts/chart137.xml"/><Relationship Id="rId18" Type="http://schemas.openxmlformats.org/officeDocument/2006/relationships/chart" Target="../charts/chart142.xml"/><Relationship Id="rId3" Type="http://schemas.openxmlformats.org/officeDocument/2006/relationships/chart" Target="../charts/chart127.xml"/><Relationship Id="rId21" Type="http://schemas.openxmlformats.org/officeDocument/2006/relationships/chart" Target="../charts/chart145.xml"/><Relationship Id="rId7" Type="http://schemas.openxmlformats.org/officeDocument/2006/relationships/chart" Target="../charts/chart131.xml"/><Relationship Id="rId12" Type="http://schemas.openxmlformats.org/officeDocument/2006/relationships/chart" Target="../charts/chart136.xml"/><Relationship Id="rId17" Type="http://schemas.openxmlformats.org/officeDocument/2006/relationships/chart" Target="../charts/chart141.xml"/><Relationship Id="rId2" Type="http://schemas.openxmlformats.org/officeDocument/2006/relationships/chart" Target="../charts/chart126.xml"/><Relationship Id="rId16" Type="http://schemas.openxmlformats.org/officeDocument/2006/relationships/chart" Target="../charts/chart140.xml"/><Relationship Id="rId20" Type="http://schemas.openxmlformats.org/officeDocument/2006/relationships/chart" Target="../charts/chart144.xml"/><Relationship Id="rId1" Type="http://schemas.openxmlformats.org/officeDocument/2006/relationships/chart" Target="../charts/chart125.xml"/><Relationship Id="rId6" Type="http://schemas.openxmlformats.org/officeDocument/2006/relationships/chart" Target="../charts/chart130.xml"/><Relationship Id="rId11" Type="http://schemas.openxmlformats.org/officeDocument/2006/relationships/chart" Target="../charts/chart135.xml"/><Relationship Id="rId24" Type="http://schemas.openxmlformats.org/officeDocument/2006/relationships/chart" Target="../charts/chart148.xml"/><Relationship Id="rId5" Type="http://schemas.openxmlformats.org/officeDocument/2006/relationships/chart" Target="../charts/chart129.xml"/><Relationship Id="rId15" Type="http://schemas.openxmlformats.org/officeDocument/2006/relationships/chart" Target="../charts/chart139.xml"/><Relationship Id="rId23" Type="http://schemas.openxmlformats.org/officeDocument/2006/relationships/chart" Target="../charts/chart147.xml"/><Relationship Id="rId10" Type="http://schemas.openxmlformats.org/officeDocument/2006/relationships/chart" Target="../charts/chart134.xml"/><Relationship Id="rId19" Type="http://schemas.openxmlformats.org/officeDocument/2006/relationships/chart" Target="../charts/chart143.xml"/><Relationship Id="rId4" Type="http://schemas.openxmlformats.org/officeDocument/2006/relationships/chart" Target="../charts/chart128.xml"/><Relationship Id="rId9" Type="http://schemas.openxmlformats.org/officeDocument/2006/relationships/chart" Target="../charts/chart133.xml"/><Relationship Id="rId14" Type="http://schemas.openxmlformats.org/officeDocument/2006/relationships/chart" Target="../charts/chart138.xml"/><Relationship Id="rId22" Type="http://schemas.openxmlformats.org/officeDocument/2006/relationships/chart" Target="../charts/chart146.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0.xml"/><Relationship Id="rId1" Type="http://schemas.openxmlformats.org/officeDocument/2006/relationships/chart" Target="../charts/chart14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52.xml"/><Relationship Id="rId1" Type="http://schemas.openxmlformats.org/officeDocument/2006/relationships/chart" Target="../charts/chart151.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3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3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3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3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3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3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3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3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3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3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3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3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3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3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3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3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4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4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4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4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4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4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4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4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4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4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4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4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4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17</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18</xdr:row>
      <xdr:rowOff>0</xdr:rowOff>
    </xdr:from>
    <xdr:to>
      <xdr:col>16</xdr:col>
      <xdr:colOff>0</xdr:colOff>
      <xdr:row>35</xdr:row>
      <xdr:rowOff>0</xdr:rowOff>
    </xdr:to>
    <xdr:graphicFrame macro="">
      <xdr:nvGraphicFramePr>
        <xdr:cNvPr id="3" nam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8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8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8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8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8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8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8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8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8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8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8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8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8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8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8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8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8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9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9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9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9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9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9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9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9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9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9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9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9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9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9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9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9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17</xdr:row>
      <xdr:rowOff>0</xdr:rowOff>
    </xdr:to>
    <xdr:graphicFrame macro="">
      <xdr:nvGraphicFramePr>
        <xdr:cNvPr id="2" name="Chart">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18</xdr:row>
      <xdr:rowOff>0</xdr:rowOff>
    </xdr:from>
    <xdr:to>
      <xdr:col>16</xdr:col>
      <xdr:colOff>0</xdr:colOff>
      <xdr:row>35</xdr:row>
      <xdr:rowOff>0</xdr:rowOff>
    </xdr:to>
    <xdr:graphicFrame macro="">
      <xdr:nvGraphicFramePr>
        <xdr:cNvPr id="3" name="Chart">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D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D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D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D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D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D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D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D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D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D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D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D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D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D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D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D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D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D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D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9</xdr:col>
      <xdr:colOff>0</xdr:colOff>
      <xdr:row>3</xdr:row>
      <xdr:rowOff>0</xdr:rowOff>
    </xdr:from>
    <xdr:to>
      <xdr:col>16</xdr:col>
      <xdr:colOff>0</xdr:colOff>
      <xdr:row>14</xdr:row>
      <xdr:rowOff>0</xdr:rowOff>
    </xdr:to>
    <xdr:graphicFrame macro="">
      <xdr:nvGraphicFramePr>
        <xdr:cNvPr id="2" name="Chart">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0</xdr:colOff>
      <xdr:row>3</xdr:row>
      <xdr:rowOff>0</xdr:rowOff>
    </xdr:from>
    <xdr:to>
      <xdr:col>26</xdr:col>
      <xdr:colOff>0</xdr:colOff>
      <xdr:row>14</xdr:row>
      <xdr:rowOff>0</xdr:rowOff>
    </xdr:to>
    <xdr:graphicFrame macro="">
      <xdr:nvGraphicFramePr>
        <xdr:cNvPr id="3" name="Chart">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15</xdr:row>
      <xdr:rowOff>0</xdr:rowOff>
    </xdr:from>
    <xdr:to>
      <xdr:col>16</xdr:col>
      <xdr:colOff>0</xdr:colOff>
      <xdr:row>26</xdr:row>
      <xdr:rowOff>0</xdr:rowOff>
    </xdr:to>
    <xdr:graphicFrame macro="">
      <xdr:nvGraphicFramePr>
        <xdr:cNvPr id="4" name="Chart">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15</xdr:row>
      <xdr:rowOff>0</xdr:rowOff>
    </xdr:from>
    <xdr:to>
      <xdr:col>26</xdr:col>
      <xdr:colOff>0</xdr:colOff>
      <xdr:row>26</xdr:row>
      <xdr:rowOff>0</xdr:rowOff>
    </xdr:to>
    <xdr:graphicFrame macro="">
      <xdr:nvGraphicFramePr>
        <xdr:cNvPr id="5" name="Chart">
          <a:extLst>
            <a:ext uri="{FF2B5EF4-FFF2-40B4-BE49-F238E27FC236}">
              <a16:creationId xmlns:a16="http://schemas.microsoft.com/office/drawing/2014/main" id="{00000000-0008-0000-0E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27</xdr:row>
      <xdr:rowOff>0</xdr:rowOff>
    </xdr:from>
    <xdr:to>
      <xdr:col>16</xdr:col>
      <xdr:colOff>0</xdr:colOff>
      <xdr:row>38</xdr:row>
      <xdr:rowOff>0</xdr:rowOff>
    </xdr:to>
    <xdr:graphicFrame macro="">
      <xdr:nvGraphicFramePr>
        <xdr:cNvPr id="6" name="Chart">
          <a:extLst>
            <a:ext uri="{FF2B5EF4-FFF2-40B4-BE49-F238E27FC236}">
              <a16:creationId xmlns:a16="http://schemas.microsoft.com/office/drawing/2014/main" id="{00000000-0008-0000-0E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27</xdr:row>
      <xdr:rowOff>0</xdr:rowOff>
    </xdr:from>
    <xdr:to>
      <xdr:col>26</xdr:col>
      <xdr:colOff>0</xdr:colOff>
      <xdr:row>38</xdr:row>
      <xdr:rowOff>0</xdr:rowOff>
    </xdr:to>
    <xdr:graphicFrame macro="">
      <xdr:nvGraphicFramePr>
        <xdr:cNvPr id="7" name="Chart">
          <a:extLst>
            <a:ext uri="{FF2B5EF4-FFF2-40B4-BE49-F238E27FC236}">
              <a16:creationId xmlns:a16="http://schemas.microsoft.com/office/drawing/2014/main" id="{00000000-0008-0000-0E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39</xdr:row>
      <xdr:rowOff>0</xdr:rowOff>
    </xdr:from>
    <xdr:to>
      <xdr:col>16</xdr:col>
      <xdr:colOff>0</xdr:colOff>
      <xdr:row>50</xdr:row>
      <xdr:rowOff>0</xdr:rowOff>
    </xdr:to>
    <xdr:graphicFrame macro="">
      <xdr:nvGraphicFramePr>
        <xdr:cNvPr id="8" name="Chart">
          <a:extLst>
            <a:ext uri="{FF2B5EF4-FFF2-40B4-BE49-F238E27FC236}">
              <a16:creationId xmlns:a16="http://schemas.microsoft.com/office/drawing/2014/main" id="{00000000-0008-0000-0E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39</xdr:row>
      <xdr:rowOff>0</xdr:rowOff>
    </xdr:from>
    <xdr:to>
      <xdr:col>26</xdr:col>
      <xdr:colOff>0</xdr:colOff>
      <xdr:row>50</xdr:row>
      <xdr:rowOff>0</xdr:rowOff>
    </xdr:to>
    <xdr:graphicFrame macro="">
      <xdr:nvGraphicFramePr>
        <xdr:cNvPr id="9" name="Chart">
          <a:extLst>
            <a:ext uri="{FF2B5EF4-FFF2-40B4-BE49-F238E27FC236}">
              <a16:creationId xmlns:a16="http://schemas.microsoft.com/office/drawing/2014/main" id="{00000000-0008-0000-0E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51</xdr:row>
      <xdr:rowOff>0</xdr:rowOff>
    </xdr:from>
    <xdr:to>
      <xdr:col>16</xdr:col>
      <xdr:colOff>0</xdr:colOff>
      <xdr:row>62</xdr:row>
      <xdr:rowOff>0</xdr:rowOff>
    </xdr:to>
    <xdr:graphicFrame macro="">
      <xdr:nvGraphicFramePr>
        <xdr:cNvPr id="10" name="Chart">
          <a:extLst>
            <a:ext uri="{FF2B5EF4-FFF2-40B4-BE49-F238E27FC236}">
              <a16:creationId xmlns:a16="http://schemas.microsoft.com/office/drawing/2014/main" id="{00000000-0008-0000-0E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51</xdr:row>
      <xdr:rowOff>0</xdr:rowOff>
    </xdr:from>
    <xdr:to>
      <xdr:col>26</xdr:col>
      <xdr:colOff>0</xdr:colOff>
      <xdr:row>62</xdr:row>
      <xdr:rowOff>0</xdr:rowOff>
    </xdr:to>
    <xdr:graphicFrame macro="">
      <xdr:nvGraphicFramePr>
        <xdr:cNvPr id="11" name="Chart">
          <a:extLst>
            <a:ext uri="{FF2B5EF4-FFF2-40B4-BE49-F238E27FC236}">
              <a16:creationId xmlns:a16="http://schemas.microsoft.com/office/drawing/2014/main" id="{00000000-0008-0000-0E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63</xdr:row>
      <xdr:rowOff>0</xdr:rowOff>
    </xdr:from>
    <xdr:to>
      <xdr:col>16</xdr:col>
      <xdr:colOff>0</xdr:colOff>
      <xdr:row>74</xdr:row>
      <xdr:rowOff>0</xdr:rowOff>
    </xdr:to>
    <xdr:graphicFrame macro="">
      <xdr:nvGraphicFramePr>
        <xdr:cNvPr id="12" name="Chart">
          <a:extLst>
            <a:ext uri="{FF2B5EF4-FFF2-40B4-BE49-F238E27FC236}">
              <a16:creationId xmlns:a16="http://schemas.microsoft.com/office/drawing/2014/main" id="{00000000-0008-0000-0E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63</xdr:row>
      <xdr:rowOff>0</xdr:rowOff>
    </xdr:from>
    <xdr:to>
      <xdr:col>26</xdr:col>
      <xdr:colOff>0</xdr:colOff>
      <xdr:row>74</xdr:row>
      <xdr:rowOff>0</xdr:rowOff>
    </xdr:to>
    <xdr:graphicFrame macro="">
      <xdr:nvGraphicFramePr>
        <xdr:cNvPr id="13" name="Chart">
          <a:extLst>
            <a:ext uri="{FF2B5EF4-FFF2-40B4-BE49-F238E27FC236}">
              <a16:creationId xmlns:a16="http://schemas.microsoft.com/office/drawing/2014/main" id="{00000000-0008-0000-0E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0</xdr:colOff>
      <xdr:row>75</xdr:row>
      <xdr:rowOff>0</xdr:rowOff>
    </xdr:from>
    <xdr:to>
      <xdr:col>16</xdr:col>
      <xdr:colOff>0</xdr:colOff>
      <xdr:row>86</xdr:row>
      <xdr:rowOff>0</xdr:rowOff>
    </xdr:to>
    <xdr:graphicFrame macro="">
      <xdr:nvGraphicFramePr>
        <xdr:cNvPr id="14" name="Chart">
          <a:extLst>
            <a:ext uri="{FF2B5EF4-FFF2-40B4-BE49-F238E27FC236}">
              <a16:creationId xmlns:a16="http://schemas.microsoft.com/office/drawing/2014/main" id="{00000000-0008-0000-0E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17</xdr:col>
      <xdr:colOff>0</xdr:colOff>
      <xdr:row>75</xdr:row>
      <xdr:rowOff>0</xdr:rowOff>
    </xdr:from>
    <xdr:to>
      <xdr:col>26</xdr:col>
      <xdr:colOff>0</xdr:colOff>
      <xdr:row>86</xdr:row>
      <xdr:rowOff>0</xdr:rowOff>
    </xdr:to>
    <xdr:graphicFrame macro="">
      <xdr:nvGraphicFramePr>
        <xdr:cNvPr id="15" name="Chart">
          <a:extLst>
            <a:ext uri="{FF2B5EF4-FFF2-40B4-BE49-F238E27FC236}">
              <a16:creationId xmlns:a16="http://schemas.microsoft.com/office/drawing/2014/main" id="{00000000-0008-0000-0E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87</xdr:row>
      <xdr:rowOff>0</xdr:rowOff>
    </xdr:from>
    <xdr:to>
      <xdr:col>16</xdr:col>
      <xdr:colOff>0</xdr:colOff>
      <xdr:row>98</xdr:row>
      <xdr:rowOff>0</xdr:rowOff>
    </xdr:to>
    <xdr:graphicFrame macro="">
      <xdr:nvGraphicFramePr>
        <xdr:cNvPr id="16" name="Chart">
          <a:extLst>
            <a:ext uri="{FF2B5EF4-FFF2-40B4-BE49-F238E27FC236}">
              <a16:creationId xmlns:a16="http://schemas.microsoft.com/office/drawing/2014/main" id="{00000000-0008-0000-0E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87</xdr:row>
      <xdr:rowOff>0</xdr:rowOff>
    </xdr:from>
    <xdr:to>
      <xdr:col>26</xdr:col>
      <xdr:colOff>0</xdr:colOff>
      <xdr:row>98</xdr:row>
      <xdr:rowOff>0</xdr:rowOff>
    </xdr:to>
    <xdr:graphicFrame macro="">
      <xdr:nvGraphicFramePr>
        <xdr:cNvPr id="17" name="Chart">
          <a:extLst>
            <a:ext uri="{FF2B5EF4-FFF2-40B4-BE49-F238E27FC236}">
              <a16:creationId xmlns:a16="http://schemas.microsoft.com/office/drawing/2014/main" id="{00000000-0008-0000-0E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99</xdr:row>
      <xdr:rowOff>0</xdr:rowOff>
    </xdr:from>
    <xdr:to>
      <xdr:col>16</xdr:col>
      <xdr:colOff>0</xdr:colOff>
      <xdr:row>110</xdr:row>
      <xdr:rowOff>0</xdr:rowOff>
    </xdr:to>
    <xdr:graphicFrame macro="">
      <xdr:nvGraphicFramePr>
        <xdr:cNvPr id="18" name="Chart">
          <a:extLst>
            <a:ext uri="{FF2B5EF4-FFF2-40B4-BE49-F238E27FC236}">
              <a16:creationId xmlns:a16="http://schemas.microsoft.com/office/drawing/2014/main" id="{00000000-0008-0000-0E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99</xdr:row>
      <xdr:rowOff>0</xdr:rowOff>
    </xdr:from>
    <xdr:to>
      <xdr:col>26</xdr:col>
      <xdr:colOff>0</xdr:colOff>
      <xdr:row>110</xdr:row>
      <xdr:rowOff>0</xdr:rowOff>
    </xdr:to>
    <xdr:graphicFrame macro="">
      <xdr:nvGraphicFramePr>
        <xdr:cNvPr id="19" name="Chart">
          <a:extLst>
            <a:ext uri="{FF2B5EF4-FFF2-40B4-BE49-F238E27FC236}">
              <a16:creationId xmlns:a16="http://schemas.microsoft.com/office/drawing/2014/main" id="{00000000-0008-0000-0E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9</xdr:col>
      <xdr:colOff>0</xdr:colOff>
      <xdr:row>111</xdr:row>
      <xdr:rowOff>0</xdr:rowOff>
    </xdr:from>
    <xdr:to>
      <xdr:col>16</xdr:col>
      <xdr:colOff>0</xdr:colOff>
      <xdr:row>122</xdr:row>
      <xdr:rowOff>0</xdr:rowOff>
    </xdr:to>
    <xdr:graphicFrame macro="">
      <xdr:nvGraphicFramePr>
        <xdr:cNvPr id="20" name="Chart">
          <a:extLst>
            <a:ext uri="{FF2B5EF4-FFF2-40B4-BE49-F238E27FC236}">
              <a16:creationId xmlns:a16="http://schemas.microsoft.com/office/drawing/2014/main" id="{00000000-0008-0000-0E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17</xdr:col>
      <xdr:colOff>0</xdr:colOff>
      <xdr:row>111</xdr:row>
      <xdr:rowOff>0</xdr:rowOff>
    </xdr:from>
    <xdr:to>
      <xdr:col>26</xdr:col>
      <xdr:colOff>0</xdr:colOff>
      <xdr:row>122</xdr:row>
      <xdr:rowOff>0</xdr:rowOff>
    </xdr:to>
    <xdr:graphicFrame macro="">
      <xdr:nvGraphicFramePr>
        <xdr:cNvPr id="21" name="Chart">
          <a:extLst>
            <a:ext uri="{FF2B5EF4-FFF2-40B4-BE49-F238E27FC236}">
              <a16:creationId xmlns:a16="http://schemas.microsoft.com/office/drawing/2014/main" id="{00000000-0008-0000-0E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9</xdr:col>
      <xdr:colOff>0</xdr:colOff>
      <xdr:row>123</xdr:row>
      <xdr:rowOff>0</xdr:rowOff>
    </xdr:from>
    <xdr:to>
      <xdr:col>16</xdr:col>
      <xdr:colOff>0</xdr:colOff>
      <xdr:row>134</xdr:row>
      <xdr:rowOff>0</xdr:rowOff>
    </xdr:to>
    <xdr:graphicFrame macro="">
      <xdr:nvGraphicFramePr>
        <xdr:cNvPr id="22" name="Chart">
          <a:extLst>
            <a:ext uri="{FF2B5EF4-FFF2-40B4-BE49-F238E27FC236}">
              <a16:creationId xmlns:a16="http://schemas.microsoft.com/office/drawing/2014/main" id="{00000000-0008-0000-0E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0</xdr:colOff>
      <xdr:row>123</xdr:row>
      <xdr:rowOff>0</xdr:rowOff>
    </xdr:from>
    <xdr:to>
      <xdr:col>26</xdr:col>
      <xdr:colOff>0</xdr:colOff>
      <xdr:row>134</xdr:row>
      <xdr:rowOff>0</xdr:rowOff>
    </xdr:to>
    <xdr:graphicFrame macro="">
      <xdr:nvGraphicFramePr>
        <xdr:cNvPr id="23" name="Chart">
          <a:extLst>
            <a:ext uri="{FF2B5EF4-FFF2-40B4-BE49-F238E27FC236}">
              <a16:creationId xmlns:a16="http://schemas.microsoft.com/office/drawing/2014/main" id="{00000000-0008-0000-0E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9</xdr:col>
      <xdr:colOff>0</xdr:colOff>
      <xdr:row>135</xdr:row>
      <xdr:rowOff>0</xdr:rowOff>
    </xdr:from>
    <xdr:to>
      <xdr:col>16</xdr:col>
      <xdr:colOff>0</xdr:colOff>
      <xdr:row>146</xdr:row>
      <xdr:rowOff>0</xdr:rowOff>
    </xdr:to>
    <xdr:graphicFrame macro="">
      <xdr:nvGraphicFramePr>
        <xdr:cNvPr id="24" name="Chart">
          <a:extLst>
            <a:ext uri="{FF2B5EF4-FFF2-40B4-BE49-F238E27FC236}">
              <a16:creationId xmlns:a16="http://schemas.microsoft.com/office/drawing/2014/main" id="{00000000-0008-0000-0E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17</xdr:col>
      <xdr:colOff>0</xdr:colOff>
      <xdr:row>135</xdr:row>
      <xdr:rowOff>0</xdr:rowOff>
    </xdr:from>
    <xdr:to>
      <xdr:col>26</xdr:col>
      <xdr:colOff>0</xdr:colOff>
      <xdr:row>146</xdr:row>
      <xdr:rowOff>0</xdr:rowOff>
    </xdr:to>
    <xdr:graphicFrame macro="">
      <xdr:nvGraphicFramePr>
        <xdr:cNvPr id="25" name="Chart">
          <a:extLst>
            <a:ext uri="{FF2B5EF4-FFF2-40B4-BE49-F238E27FC236}">
              <a16:creationId xmlns:a16="http://schemas.microsoft.com/office/drawing/2014/main" id="{00000000-0008-0000-0E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17</xdr:row>
      <xdr:rowOff>0</xdr:rowOff>
    </xdr:to>
    <xdr:graphicFrame macro="">
      <xdr:nvGraphicFramePr>
        <xdr:cNvPr id="2" name="Chart">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18</xdr:row>
      <xdr:rowOff>0</xdr:rowOff>
    </xdr:from>
    <xdr:to>
      <xdr:col>16</xdr:col>
      <xdr:colOff>0</xdr:colOff>
      <xdr:row>35</xdr:row>
      <xdr:rowOff>0</xdr:rowOff>
    </xdr:to>
    <xdr:graphicFrame macro="">
      <xdr:nvGraphicFramePr>
        <xdr:cNvPr id="3" name="Chart">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8</xdr:row>
      <xdr:rowOff>0</xdr:rowOff>
    </xdr:from>
    <xdr:to>
      <xdr:col>8</xdr:col>
      <xdr:colOff>0</xdr:colOff>
      <xdr:row>25</xdr:row>
      <xdr:rowOff>0</xdr:rowOff>
    </xdr:to>
    <xdr:graphicFrame macro="">
      <xdr:nvGraphicFramePr>
        <xdr:cNvPr id="2" name="Chart">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0</xdr:rowOff>
    </xdr:from>
    <xdr:to>
      <xdr:col>18</xdr:col>
      <xdr:colOff>0</xdr:colOff>
      <xdr:row>20</xdr:row>
      <xdr:rowOff>0</xdr:rowOff>
    </xdr:to>
    <xdr:graphicFrame macro="">
      <xdr:nvGraphicFramePr>
        <xdr:cNvPr id="3" name="Chart">
          <a:extLst>
            <a:ext uri="{FF2B5EF4-FFF2-40B4-BE49-F238E27FC236}">
              <a16:creationId xmlns:a16="http://schemas.microsoft.com/office/drawing/2014/main" id="{00000000-0008-0000-1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zoomScale="141" zoomScaleNormal="141" workbookViewId="0">
      <selection activeCell="A9" sqref="A9"/>
    </sheetView>
  </sheetViews>
  <sheetFormatPr defaultRowHeight="13.8"/>
  <cols>
    <col min="1" max="1" width="24" customWidth="1"/>
    <col min="2" max="2" width="88" customWidth="1"/>
  </cols>
  <sheetData>
    <row r="1" spans="1:8" ht="21">
      <c r="A1" s="6" t="s">
        <v>0</v>
      </c>
      <c r="B1" s="6"/>
      <c r="C1" s="6"/>
      <c r="D1" s="6"/>
      <c r="E1" s="6"/>
      <c r="F1" s="6"/>
      <c r="G1" s="6"/>
      <c r="H1" s="6"/>
    </row>
    <row r="2" spans="1:8">
      <c r="A2" s="3"/>
      <c r="B2" s="3"/>
      <c r="C2" s="3"/>
      <c r="D2" s="3"/>
      <c r="E2" s="3"/>
      <c r="F2" s="3"/>
      <c r="G2" s="3"/>
      <c r="H2" s="3"/>
    </row>
    <row r="3" spans="1:8">
      <c r="A3" s="1" t="s">
        <v>1</v>
      </c>
      <c r="B3" s="1" t="s">
        <v>2</v>
      </c>
      <c r="C3" s="3"/>
      <c r="D3" s="3"/>
      <c r="E3" s="3"/>
      <c r="F3" s="3"/>
      <c r="G3" s="3"/>
      <c r="H3" s="3"/>
    </row>
    <row r="4" spans="1:8">
      <c r="A4" s="3" t="s">
        <v>3</v>
      </c>
      <c r="B4" s="3" t="s">
        <v>4</v>
      </c>
      <c r="C4" s="3"/>
      <c r="D4" s="3"/>
      <c r="E4" s="3"/>
      <c r="F4" s="3"/>
      <c r="G4" s="3"/>
      <c r="H4" s="3"/>
    </row>
    <row r="5" spans="1:8">
      <c r="A5" s="3" t="s">
        <v>5</v>
      </c>
      <c r="B5" s="3" t="s">
        <v>6</v>
      </c>
      <c r="C5" s="3"/>
      <c r="D5" s="3"/>
      <c r="E5" s="3"/>
      <c r="F5" s="3"/>
      <c r="G5" s="3"/>
      <c r="H5" s="3"/>
    </row>
    <row r="6" spans="1:8">
      <c r="A6" s="3" t="s">
        <v>7</v>
      </c>
      <c r="B6" s="3" t="s">
        <v>8</v>
      </c>
      <c r="C6" s="3"/>
      <c r="D6" s="3"/>
      <c r="E6" s="3"/>
      <c r="F6" s="3"/>
      <c r="G6" s="3"/>
      <c r="H6" s="3"/>
    </row>
    <row r="7" spans="1:8">
      <c r="A7" s="3" t="s">
        <v>9</v>
      </c>
      <c r="B7" s="3" t="s">
        <v>10</v>
      </c>
      <c r="C7" s="3"/>
      <c r="D7" s="3"/>
      <c r="E7" s="3"/>
      <c r="F7" s="3"/>
      <c r="G7" s="3"/>
      <c r="H7" s="3"/>
    </row>
    <row r="8" spans="1:8">
      <c r="A8" s="3" t="s">
        <v>11</v>
      </c>
      <c r="B8" s="3" t="s">
        <v>12</v>
      </c>
      <c r="C8" s="3"/>
      <c r="D8" s="3"/>
      <c r="E8" s="3"/>
      <c r="F8" s="3"/>
      <c r="G8" s="3"/>
      <c r="H8" s="3"/>
    </row>
    <row r="9" spans="1:8" ht="14.4">
      <c r="A9" s="2"/>
      <c r="B9" s="2"/>
      <c r="C9" s="3"/>
      <c r="D9" s="3"/>
      <c r="E9" s="3"/>
      <c r="F9" s="3"/>
      <c r="G9" s="3"/>
      <c r="H9" s="3"/>
    </row>
    <row r="10" spans="1:8">
      <c r="A10" s="3"/>
      <c r="B10" s="3"/>
      <c r="C10" s="3"/>
      <c r="D10" s="3"/>
      <c r="E10" s="3"/>
      <c r="F10" s="3"/>
      <c r="G10" s="3"/>
      <c r="H10" s="3"/>
    </row>
    <row r="11" spans="1:8">
      <c r="A11" s="3"/>
      <c r="B11" s="3"/>
      <c r="C11" s="3"/>
      <c r="D11" s="3"/>
      <c r="E11" s="3"/>
      <c r="F11" s="3"/>
      <c r="G11" s="3"/>
      <c r="H11" s="3"/>
    </row>
    <row r="12" spans="1:8">
      <c r="A12" s="3"/>
      <c r="B12" s="3"/>
      <c r="C12" s="3"/>
      <c r="D12" s="3"/>
      <c r="E12" s="3"/>
      <c r="F12" s="3"/>
      <c r="G12" s="3"/>
      <c r="H12" s="3"/>
    </row>
    <row r="13" spans="1:8" ht="14.4">
      <c r="A13" s="2"/>
      <c r="B13" s="2"/>
      <c r="C13" s="3"/>
      <c r="D13" s="3"/>
      <c r="E13" s="3"/>
      <c r="F13" s="3"/>
      <c r="G13" s="3"/>
      <c r="H13" s="3"/>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17</v>
      </c>
      <c r="F1" s="1" t="s">
        <v>18</v>
      </c>
      <c r="G1" s="1" t="s">
        <v>19</v>
      </c>
      <c r="H1" s="1" t="s">
        <v>20</v>
      </c>
      <c r="I1" s="1" t="s">
        <v>21</v>
      </c>
      <c r="J1" s="1" t="s">
        <v>22</v>
      </c>
      <c r="K1" s="1" t="s">
        <v>23</v>
      </c>
      <c r="L1" s="1" t="s">
        <v>24</v>
      </c>
      <c r="M1" s="1" t="s">
        <v>25</v>
      </c>
      <c r="N1" s="1" t="s">
        <v>26</v>
      </c>
      <c r="O1" s="1" t="s">
        <v>27</v>
      </c>
    </row>
    <row r="2" spans="1:15">
      <c r="A2" t="s">
        <v>28</v>
      </c>
      <c r="B2" t="s">
        <v>29</v>
      </c>
      <c r="C2">
        <v>4</v>
      </c>
      <c r="D2">
        <v>5</v>
      </c>
      <c r="E2">
        <v>2</v>
      </c>
      <c r="F2">
        <v>5</v>
      </c>
      <c r="G2">
        <v>5</v>
      </c>
      <c r="H2">
        <v>5</v>
      </c>
      <c r="I2">
        <v>5</v>
      </c>
      <c r="J2">
        <v>5</v>
      </c>
      <c r="K2">
        <v>5</v>
      </c>
      <c r="L2">
        <v>5</v>
      </c>
      <c r="M2">
        <v>5</v>
      </c>
      <c r="N2">
        <v>5</v>
      </c>
      <c r="O2" t="s">
        <v>30</v>
      </c>
    </row>
    <row r="3" spans="1:15">
      <c r="A3" t="s">
        <v>31</v>
      </c>
      <c r="B3" t="s">
        <v>29</v>
      </c>
      <c r="C3">
        <v>5</v>
      </c>
      <c r="D3">
        <v>4</v>
      </c>
      <c r="E3">
        <v>5</v>
      </c>
      <c r="F3">
        <v>4</v>
      </c>
      <c r="G3">
        <v>4</v>
      </c>
      <c r="H3">
        <v>5</v>
      </c>
      <c r="I3">
        <v>4</v>
      </c>
      <c r="J3">
        <v>4</v>
      </c>
      <c r="K3">
        <v>5</v>
      </c>
      <c r="L3">
        <v>5</v>
      </c>
      <c r="M3">
        <v>5</v>
      </c>
      <c r="N3">
        <v>5</v>
      </c>
      <c r="O3" t="s">
        <v>32</v>
      </c>
    </row>
    <row r="4" spans="1:15">
      <c r="A4" t="s">
        <v>33</v>
      </c>
      <c r="B4" t="s">
        <v>29</v>
      </c>
      <c r="C4">
        <v>5</v>
      </c>
      <c r="D4">
        <v>5</v>
      </c>
      <c r="E4">
        <v>3</v>
      </c>
      <c r="F4">
        <v>4</v>
      </c>
      <c r="G4">
        <v>4</v>
      </c>
      <c r="H4">
        <v>5</v>
      </c>
      <c r="I4">
        <v>5</v>
      </c>
      <c r="J4">
        <v>4</v>
      </c>
      <c r="K4">
        <v>5</v>
      </c>
      <c r="L4">
        <v>5</v>
      </c>
      <c r="M4">
        <v>4</v>
      </c>
      <c r="N4">
        <v>5</v>
      </c>
      <c r="O4" t="s">
        <v>34</v>
      </c>
    </row>
    <row r="5" spans="1:15">
      <c r="A5" t="s">
        <v>35</v>
      </c>
      <c r="B5" t="s">
        <v>29</v>
      </c>
      <c r="C5">
        <v>4</v>
      </c>
      <c r="D5">
        <v>5</v>
      </c>
      <c r="E5">
        <v>5</v>
      </c>
      <c r="F5">
        <v>5</v>
      </c>
      <c r="G5">
        <v>5</v>
      </c>
      <c r="H5">
        <v>3</v>
      </c>
      <c r="I5">
        <v>4</v>
      </c>
      <c r="J5">
        <v>5</v>
      </c>
      <c r="K5">
        <v>5</v>
      </c>
      <c r="L5">
        <v>5</v>
      </c>
      <c r="M5">
        <v>5</v>
      </c>
      <c r="N5">
        <v>4</v>
      </c>
      <c r="O5" t="s">
        <v>36</v>
      </c>
    </row>
    <row r="6" spans="1:15">
      <c r="A6" t="s">
        <v>37</v>
      </c>
      <c r="B6" t="s">
        <v>29</v>
      </c>
      <c r="C6">
        <v>4</v>
      </c>
      <c r="D6">
        <v>4</v>
      </c>
      <c r="E6">
        <v>3</v>
      </c>
      <c r="F6">
        <v>4</v>
      </c>
      <c r="G6">
        <v>5</v>
      </c>
      <c r="H6">
        <v>5</v>
      </c>
      <c r="I6">
        <v>4</v>
      </c>
      <c r="J6">
        <v>5</v>
      </c>
      <c r="K6">
        <v>1</v>
      </c>
      <c r="L6">
        <v>5</v>
      </c>
      <c r="M6">
        <v>4</v>
      </c>
      <c r="N6">
        <v>4</v>
      </c>
      <c r="O6" t="s">
        <v>32</v>
      </c>
    </row>
    <row r="7" spans="1:15">
      <c r="A7" t="s">
        <v>38</v>
      </c>
      <c r="B7" t="s">
        <v>29</v>
      </c>
      <c r="C7">
        <v>5</v>
      </c>
      <c r="D7">
        <v>5</v>
      </c>
      <c r="E7">
        <v>4</v>
      </c>
      <c r="F7">
        <v>5</v>
      </c>
      <c r="G7">
        <v>4</v>
      </c>
      <c r="H7">
        <v>2</v>
      </c>
      <c r="I7">
        <v>5</v>
      </c>
      <c r="J7">
        <v>4</v>
      </c>
      <c r="K7">
        <v>5</v>
      </c>
      <c r="L7">
        <v>4</v>
      </c>
      <c r="M7">
        <v>5</v>
      </c>
      <c r="N7">
        <v>5</v>
      </c>
      <c r="O7" t="s">
        <v>39</v>
      </c>
    </row>
    <row r="8" spans="1:15">
      <c r="A8" t="s">
        <v>40</v>
      </c>
      <c r="B8" t="s">
        <v>29</v>
      </c>
      <c r="C8">
        <v>5</v>
      </c>
      <c r="D8">
        <v>5</v>
      </c>
      <c r="E8">
        <v>4</v>
      </c>
      <c r="F8">
        <v>5</v>
      </c>
      <c r="G8">
        <v>5</v>
      </c>
      <c r="H8">
        <v>5</v>
      </c>
      <c r="I8">
        <v>5</v>
      </c>
      <c r="J8">
        <v>5</v>
      </c>
      <c r="K8">
        <v>4</v>
      </c>
      <c r="L8">
        <v>5</v>
      </c>
      <c r="M8">
        <v>5</v>
      </c>
      <c r="N8">
        <v>5</v>
      </c>
      <c r="O8" t="s">
        <v>39</v>
      </c>
    </row>
    <row r="9" spans="1:15">
      <c r="A9" t="s">
        <v>41</v>
      </c>
      <c r="B9" t="s">
        <v>29</v>
      </c>
      <c r="C9">
        <v>5</v>
      </c>
      <c r="D9">
        <v>4</v>
      </c>
      <c r="E9">
        <v>5</v>
      </c>
      <c r="F9">
        <v>5</v>
      </c>
      <c r="G9">
        <v>5</v>
      </c>
      <c r="H9">
        <v>4</v>
      </c>
      <c r="I9">
        <v>4</v>
      </c>
      <c r="J9">
        <v>5</v>
      </c>
      <c r="K9">
        <v>5</v>
      </c>
      <c r="L9">
        <v>5</v>
      </c>
      <c r="M9">
        <v>3</v>
      </c>
      <c r="N9">
        <v>1</v>
      </c>
      <c r="O9" t="s">
        <v>42</v>
      </c>
    </row>
    <row r="10" spans="1:15">
      <c r="A10" t="s">
        <v>43</v>
      </c>
      <c r="B10" t="s">
        <v>29</v>
      </c>
      <c r="C10">
        <v>5</v>
      </c>
      <c r="D10">
        <v>5</v>
      </c>
      <c r="E10">
        <v>4</v>
      </c>
      <c r="F10">
        <v>4</v>
      </c>
      <c r="G10">
        <v>5</v>
      </c>
      <c r="H10">
        <v>5</v>
      </c>
      <c r="I10">
        <v>5</v>
      </c>
      <c r="J10">
        <v>5</v>
      </c>
      <c r="K10">
        <v>5</v>
      </c>
      <c r="L10">
        <v>5</v>
      </c>
      <c r="M10">
        <v>5</v>
      </c>
      <c r="N10">
        <v>5</v>
      </c>
      <c r="O10" t="s">
        <v>36</v>
      </c>
    </row>
    <row r="11" spans="1:15">
      <c r="A11" t="s">
        <v>44</v>
      </c>
      <c r="B11" t="s">
        <v>29</v>
      </c>
      <c r="C11">
        <v>3</v>
      </c>
      <c r="D11">
        <v>5</v>
      </c>
      <c r="E11">
        <v>3</v>
      </c>
      <c r="F11">
        <v>4</v>
      </c>
      <c r="G11">
        <v>5</v>
      </c>
      <c r="H11">
        <v>5</v>
      </c>
      <c r="I11">
        <v>5</v>
      </c>
      <c r="J11">
        <v>5</v>
      </c>
      <c r="K11">
        <v>4</v>
      </c>
      <c r="L11">
        <v>4</v>
      </c>
      <c r="M11">
        <v>4</v>
      </c>
      <c r="N11">
        <v>5</v>
      </c>
      <c r="O11" t="s">
        <v>45</v>
      </c>
    </row>
    <row r="12" spans="1:15">
      <c r="A12" t="s">
        <v>46</v>
      </c>
      <c r="B12" t="s">
        <v>29</v>
      </c>
      <c r="C12">
        <v>5</v>
      </c>
      <c r="D12">
        <v>4</v>
      </c>
      <c r="E12">
        <v>5</v>
      </c>
      <c r="F12">
        <v>5</v>
      </c>
      <c r="G12">
        <v>4</v>
      </c>
      <c r="H12">
        <v>5</v>
      </c>
      <c r="I12">
        <v>5</v>
      </c>
      <c r="J12">
        <v>1</v>
      </c>
      <c r="K12">
        <v>4</v>
      </c>
      <c r="L12">
        <v>1</v>
      </c>
      <c r="M12">
        <v>3</v>
      </c>
      <c r="N12">
        <v>4</v>
      </c>
      <c r="O12" t="s">
        <v>34</v>
      </c>
    </row>
    <row r="13" spans="1:15">
      <c r="A13" t="s">
        <v>47</v>
      </c>
      <c r="B13" t="s">
        <v>29</v>
      </c>
      <c r="C13">
        <v>5</v>
      </c>
      <c r="D13">
        <v>5</v>
      </c>
      <c r="E13">
        <v>2</v>
      </c>
      <c r="F13">
        <v>4</v>
      </c>
      <c r="G13">
        <v>5</v>
      </c>
      <c r="H13">
        <v>5</v>
      </c>
      <c r="I13">
        <v>5</v>
      </c>
      <c r="J13">
        <v>1</v>
      </c>
      <c r="K13">
        <v>5</v>
      </c>
      <c r="L13">
        <v>5</v>
      </c>
      <c r="M13">
        <v>5</v>
      </c>
      <c r="N13">
        <v>5</v>
      </c>
      <c r="O13" t="s">
        <v>32</v>
      </c>
    </row>
    <row r="14" spans="1:15">
      <c r="A14" t="s">
        <v>48</v>
      </c>
      <c r="B14" t="s">
        <v>49</v>
      </c>
      <c r="C14">
        <v>3</v>
      </c>
      <c r="D14">
        <v>5</v>
      </c>
      <c r="E14">
        <v>5</v>
      </c>
      <c r="F14">
        <v>5</v>
      </c>
      <c r="G14">
        <v>5</v>
      </c>
      <c r="H14">
        <v>4</v>
      </c>
      <c r="I14">
        <v>4</v>
      </c>
      <c r="J14">
        <v>4</v>
      </c>
      <c r="K14">
        <v>5</v>
      </c>
      <c r="L14">
        <v>4</v>
      </c>
      <c r="M14">
        <v>4</v>
      </c>
      <c r="N14">
        <v>4</v>
      </c>
      <c r="O14" t="s">
        <v>36</v>
      </c>
    </row>
    <row r="15" spans="1:15">
      <c r="A15" t="s">
        <v>50</v>
      </c>
      <c r="B15" t="s">
        <v>49</v>
      </c>
      <c r="C15">
        <v>5</v>
      </c>
      <c r="D15">
        <v>5</v>
      </c>
      <c r="E15">
        <v>5</v>
      </c>
      <c r="F15">
        <v>5</v>
      </c>
      <c r="G15">
        <v>4</v>
      </c>
      <c r="H15">
        <v>4</v>
      </c>
      <c r="I15">
        <v>4</v>
      </c>
      <c r="J15">
        <v>5</v>
      </c>
      <c r="K15">
        <v>5</v>
      </c>
      <c r="L15">
        <v>4</v>
      </c>
      <c r="M15">
        <v>5</v>
      </c>
      <c r="N15">
        <v>5</v>
      </c>
      <c r="O15" t="s">
        <v>51</v>
      </c>
    </row>
    <row r="16" spans="1:15">
      <c r="A16" t="s">
        <v>52</v>
      </c>
      <c r="B16" t="s">
        <v>49</v>
      </c>
      <c r="C16">
        <v>5</v>
      </c>
      <c r="D16">
        <v>4</v>
      </c>
      <c r="E16">
        <v>5</v>
      </c>
      <c r="F16">
        <v>5</v>
      </c>
      <c r="G16">
        <v>5</v>
      </c>
      <c r="H16">
        <v>5</v>
      </c>
      <c r="I16">
        <v>5</v>
      </c>
      <c r="J16">
        <v>4</v>
      </c>
      <c r="K16">
        <v>4</v>
      </c>
      <c r="L16">
        <v>3</v>
      </c>
      <c r="M16">
        <v>4</v>
      </c>
      <c r="N16">
        <v>5</v>
      </c>
      <c r="O16" t="s">
        <v>34</v>
      </c>
    </row>
    <row r="17" spans="1:15">
      <c r="A17" t="s">
        <v>53</v>
      </c>
      <c r="B17" t="s">
        <v>49</v>
      </c>
      <c r="C17">
        <v>5</v>
      </c>
      <c r="D17">
        <v>3</v>
      </c>
      <c r="E17">
        <v>5</v>
      </c>
      <c r="F17">
        <v>5</v>
      </c>
      <c r="G17">
        <v>4</v>
      </c>
      <c r="H17">
        <v>4</v>
      </c>
      <c r="I17">
        <v>5</v>
      </c>
      <c r="J17">
        <v>4</v>
      </c>
      <c r="K17">
        <v>5</v>
      </c>
      <c r="L17">
        <v>4</v>
      </c>
      <c r="M17">
        <v>5</v>
      </c>
      <c r="N17">
        <v>5</v>
      </c>
      <c r="O17" t="s">
        <v>32</v>
      </c>
    </row>
    <row r="18" spans="1:15">
      <c r="A18" t="s">
        <v>54</v>
      </c>
      <c r="B18" t="s">
        <v>49</v>
      </c>
      <c r="C18">
        <v>4</v>
      </c>
      <c r="D18">
        <v>5</v>
      </c>
      <c r="E18">
        <v>5</v>
      </c>
      <c r="F18">
        <v>5</v>
      </c>
      <c r="G18">
        <v>5</v>
      </c>
      <c r="H18">
        <v>4</v>
      </c>
      <c r="I18">
        <v>5</v>
      </c>
      <c r="J18">
        <v>5</v>
      </c>
      <c r="K18">
        <v>5</v>
      </c>
      <c r="L18">
        <v>4</v>
      </c>
      <c r="M18">
        <v>4</v>
      </c>
      <c r="N18">
        <v>2</v>
      </c>
      <c r="O18" t="s">
        <v>45</v>
      </c>
    </row>
    <row r="19" spans="1:15">
      <c r="A19" t="s">
        <v>55</v>
      </c>
      <c r="B19" t="s">
        <v>49</v>
      </c>
      <c r="C19">
        <v>5</v>
      </c>
      <c r="D19">
        <v>5</v>
      </c>
      <c r="E19">
        <v>5</v>
      </c>
      <c r="F19">
        <v>5</v>
      </c>
      <c r="G19">
        <v>5</v>
      </c>
      <c r="H19">
        <v>5</v>
      </c>
      <c r="I19">
        <v>3</v>
      </c>
      <c r="J19">
        <v>4</v>
      </c>
      <c r="K19">
        <v>3</v>
      </c>
      <c r="L19">
        <v>5</v>
      </c>
      <c r="M19">
        <v>4</v>
      </c>
      <c r="N19">
        <v>5</v>
      </c>
      <c r="O19" t="s">
        <v>36</v>
      </c>
    </row>
    <row r="20" spans="1:15">
      <c r="A20" t="s">
        <v>56</v>
      </c>
      <c r="B20" t="s">
        <v>49</v>
      </c>
      <c r="C20">
        <v>3</v>
      </c>
      <c r="D20">
        <v>5</v>
      </c>
      <c r="E20">
        <v>4</v>
      </c>
      <c r="F20">
        <v>5</v>
      </c>
      <c r="G20">
        <v>3</v>
      </c>
      <c r="H20">
        <v>3</v>
      </c>
      <c r="I20">
        <v>4</v>
      </c>
      <c r="J20">
        <v>5</v>
      </c>
      <c r="K20">
        <v>4</v>
      </c>
      <c r="L20">
        <v>5</v>
      </c>
      <c r="M20">
        <v>5</v>
      </c>
      <c r="N20">
        <v>4</v>
      </c>
      <c r="O20" t="s">
        <v>36</v>
      </c>
    </row>
    <row r="21" spans="1:15">
      <c r="A21" t="s">
        <v>57</v>
      </c>
      <c r="B21" t="s">
        <v>49</v>
      </c>
      <c r="C21">
        <v>5</v>
      </c>
      <c r="D21">
        <v>4</v>
      </c>
      <c r="E21">
        <v>4</v>
      </c>
      <c r="F21">
        <v>5</v>
      </c>
      <c r="G21">
        <v>4</v>
      </c>
      <c r="H21">
        <v>5</v>
      </c>
      <c r="I21">
        <v>5</v>
      </c>
      <c r="J21">
        <v>3</v>
      </c>
      <c r="K21">
        <v>4</v>
      </c>
      <c r="L21">
        <v>4</v>
      </c>
      <c r="M21">
        <v>5</v>
      </c>
      <c r="N21">
        <v>3</v>
      </c>
      <c r="O21" t="s">
        <v>34</v>
      </c>
    </row>
    <row r="22" spans="1:15">
      <c r="A22" t="s">
        <v>58</v>
      </c>
      <c r="B22" t="s">
        <v>49</v>
      </c>
      <c r="C22">
        <v>5</v>
      </c>
      <c r="D22">
        <v>5</v>
      </c>
      <c r="E22">
        <v>5</v>
      </c>
      <c r="F22">
        <v>4</v>
      </c>
      <c r="G22">
        <v>4</v>
      </c>
      <c r="H22">
        <v>5</v>
      </c>
      <c r="I22">
        <v>5</v>
      </c>
      <c r="J22">
        <v>4</v>
      </c>
      <c r="K22">
        <v>5</v>
      </c>
      <c r="L22">
        <v>5</v>
      </c>
      <c r="M22">
        <v>3</v>
      </c>
      <c r="N22">
        <v>4</v>
      </c>
      <c r="O22" t="s">
        <v>32</v>
      </c>
    </row>
    <row r="23" spans="1:15">
      <c r="A23" t="s">
        <v>59</v>
      </c>
      <c r="B23" t="s">
        <v>49</v>
      </c>
      <c r="C23">
        <v>5</v>
      </c>
      <c r="D23">
        <v>5</v>
      </c>
      <c r="E23">
        <v>5</v>
      </c>
      <c r="F23">
        <v>5</v>
      </c>
      <c r="G23">
        <v>5</v>
      </c>
      <c r="H23">
        <v>5</v>
      </c>
      <c r="I23">
        <v>5</v>
      </c>
      <c r="J23">
        <v>4</v>
      </c>
      <c r="K23">
        <v>5</v>
      </c>
      <c r="L23">
        <v>4</v>
      </c>
      <c r="M23">
        <v>5</v>
      </c>
      <c r="N23">
        <v>5</v>
      </c>
      <c r="O23" t="s">
        <v>42</v>
      </c>
    </row>
  </sheetData>
  <conditionalFormatting sqref="C2:N23">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60</v>
      </c>
      <c r="F1" s="1" t="s">
        <v>61</v>
      </c>
      <c r="G1" s="1" t="s">
        <v>62</v>
      </c>
      <c r="H1" s="1" t="s">
        <v>63</v>
      </c>
      <c r="I1" s="1" t="s">
        <v>64</v>
      </c>
      <c r="J1" s="1" t="s">
        <v>65</v>
      </c>
      <c r="K1" s="1" t="s">
        <v>66</v>
      </c>
      <c r="L1" s="1" t="s">
        <v>67</v>
      </c>
      <c r="M1" s="1" t="s">
        <v>68</v>
      </c>
      <c r="N1" s="1" t="s">
        <v>69</v>
      </c>
      <c r="O1" s="1" t="s">
        <v>27</v>
      </c>
    </row>
    <row r="2" spans="1:15">
      <c r="A2" t="s">
        <v>70</v>
      </c>
      <c r="B2" t="s">
        <v>29</v>
      </c>
      <c r="C2">
        <v>4</v>
      </c>
      <c r="D2">
        <v>5</v>
      </c>
      <c r="E2">
        <v>5</v>
      </c>
      <c r="F2">
        <v>3</v>
      </c>
      <c r="G2">
        <v>3</v>
      </c>
      <c r="H2">
        <v>5</v>
      </c>
      <c r="I2">
        <v>5</v>
      </c>
      <c r="J2">
        <v>4</v>
      </c>
      <c r="K2">
        <v>5</v>
      </c>
      <c r="L2">
        <v>5</v>
      </c>
      <c r="M2">
        <v>5</v>
      </c>
      <c r="N2">
        <v>4</v>
      </c>
      <c r="O2" t="s">
        <v>71</v>
      </c>
    </row>
    <row r="3" spans="1:15">
      <c r="A3" t="s">
        <v>72</v>
      </c>
      <c r="B3" t="s">
        <v>29</v>
      </c>
      <c r="C3">
        <v>5</v>
      </c>
      <c r="D3">
        <v>5</v>
      </c>
      <c r="E3">
        <v>5</v>
      </c>
      <c r="F3">
        <v>5</v>
      </c>
      <c r="G3">
        <v>5</v>
      </c>
      <c r="H3">
        <v>5</v>
      </c>
      <c r="I3">
        <v>5</v>
      </c>
      <c r="J3">
        <v>5</v>
      </c>
      <c r="K3">
        <v>5</v>
      </c>
      <c r="L3">
        <v>5</v>
      </c>
      <c r="M3">
        <v>5</v>
      </c>
      <c r="N3">
        <v>5</v>
      </c>
      <c r="O3" t="s">
        <v>71</v>
      </c>
    </row>
    <row r="4" spans="1:15">
      <c r="A4" t="s">
        <v>73</v>
      </c>
      <c r="B4" t="s">
        <v>29</v>
      </c>
      <c r="C4">
        <v>4</v>
      </c>
      <c r="D4">
        <v>4</v>
      </c>
      <c r="E4">
        <v>5</v>
      </c>
      <c r="F4">
        <v>5</v>
      </c>
      <c r="G4">
        <v>4</v>
      </c>
      <c r="H4">
        <v>5</v>
      </c>
      <c r="I4">
        <v>4</v>
      </c>
      <c r="J4">
        <v>5</v>
      </c>
      <c r="K4">
        <v>5</v>
      </c>
      <c r="L4">
        <v>4</v>
      </c>
      <c r="M4">
        <v>4</v>
      </c>
      <c r="N4">
        <v>4</v>
      </c>
      <c r="O4" t="s">
        <v>74</v>
      </c>
    </row>
    <row r="5" spans="1:15">
      <c r="A5" t="s">
        <v>75</v>
      </c>
      <c r="B5" t="s">
        <v>49</v>
      </c>
      <c r="C5">
        <v>5</v>
      </c>
      <c r="D5">
        <v>5</v>
      </c>
      <c r="E5">
        <v>5</v>
      </c>
      <c r="F5">
        <v>5</v>
      </c>
      <c r="G5">
        <v>4</v>
      </c>
      <c r="H5">
        <v>5</v>
      </c>
      <c r="I5">
        <v>3</v>
      </c>
      <c r="J5">
        <v>5</v>
      </c>
      <c r="K5">
        <v>5</v>
      </c>
      <c r="L5">
        <v>4</v>
      </c>
      <c r="M5">
        <v>5</v>
      </c>
      <c r="N5">
        <v>5</v>
      </c>
      <c r="O5" t="s">
        <v>76</v>
      </c>
    </row>
    <row r="6" spans="1:15">
      <c r="A6" t="s">
        <v>77</v>
      </c>
      <c r="B6" t="s">
        <v>49</v>
      </c>
      <c r="C6">
        <v>5</v>
      </c>
      <c r="D6">
        <v>5</v>
      </c>
      <c r="E6">
        <v>5</v>
      </c>
      <c r="F6">
        <v>4</v>
      </c>
      <c r="G6">
        <v>5</v>
      </c>
      <c r="H6">
        <v>5</v>
      </c>
      <c r="I6">
        <v>5</v>
      </c>
      <c r="J6">
        <v>5</v>
      </c>
      <c r="K6">
        <v>5</v>
      </c>
      <c r="L6">
        <v>4</v>
      </c>
      <c r="M6">
        <v>3</v>
      </c>
      <c r="N6">
        <v>5</v>
      </c>
      <c r="O6" t="s">
        <v>78</v>
      </c>
    </row>
    <row r="7" spans="1:15">
      <c r="A7" t="s">
        <v>79</v>
      </c>
      <c r="B7" t="s">
        <v>49</v>
      </c>
      <c r="C7">
        <v>5</v>
      </c>
      <c r="D7">
        <v>4</v>
      </c>
      <c r="E7">
        <v>4</v>
      </c>
      <c r="F7">
        <v>5</v>
      </c>
      <c r="G7">
        <v>5</v>
      </c>
      <c r="H7">
        <v>5</v>
      </c>
      <c r="I7">
        <v>5</v>
      </c>
      <c r="J7">
        <v>4</v>
      </c>
      <c r="K7">
        <v>3</v>
      </c>
      <c r="L7">
        <v>3</v>
      </c>
      <c r="M7">
        <v>5</v>
      </c>
      <c r="N7">
        <v>5</v>
      </c>
      <c r="O7" t="s">
        <v>80</v>
      </c>
    </row>
    <row r="8" spans="1:15">
      <c r="A8" t="s">
        <v>81</v>
      </c>
      <c r="B8" t="s">
        <v>49</v>
      </c>
      <c r="C8">
        <v>4</v>
      </c>
      <c r="D8">
        <v>4</v>
      </c>
      <c r="E8">
        <v>5</v>
      </c>
      <c r="F8">
        <v>4</v>
      </c>
      <c r="G8">
        <v>4</v>
      </c>
      <c r="H8">
        <v>5</v>
      </c>
      <c r="I8">
        <v>3</v>
      </c>
      <c r="J8">
        <v>5</v>
      </c>
      <c r="K8">
        <v>3</v>
      </c>
      <c r="L8">
        <v>5</v>
      </c>
      <c r="M8">
        <v>5</v>
      </c>
      <c r="N8">
        <v>5</v>
      </c>
      <c r="O8" t="s">
        <v>71</v>
      </c>
    </row>
    <row r="9" spans="1:15">
      <c r="A9" t="s">
        <v>82</v>
      </c>
      <c r="B9" t="s">
        <v>49</v>
      </c>
      <c r="C9">
        <v>5</v>
      </c>
      <c r="D9">
        <v>4</v>
      </c>
      <c r="E9">
        <v>4</v>
      </c>
      <c r="F9">
        <v>5</v>
      </c>
      <c r="G9">
        <v>5</v>
      </c>
      <c r="H9">
        <v>4</v>
      </c>
      <c r="I9">
        <v>4</v>
      </c>
      <c r="J9">
        <v>5</v>
      </c>
      <c r="K9">
        <v>4</v>
      </c>
      <c r="L9">
        <v>5</v>
      </c>
      <c r="M9">
        <v>5</v>
      </c>
      <c r="N9">
        <v>5</v>
      </c>
      <c r="O9" t="s">
        <v>83</v>
      </c>
    </row>
  </sheetData>
  <conditionalFormatting sqref="C2:N9">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2"/>
  <sheetViews>
    <sheetView workbookViewId="0">
      <selection activeCell="A4" sqref="A4:H4"/>
    </sheetView>
  </sheetViews>
  <sheetFormatPr defaultRowHeight="13.8"/>
  <cols>
    <col min="1" max="1" width="8" customWidth="1"/>
    <col min="2" max="2" width="34" customWidth="1"/>
    <col min="3" max="8" width="13" customWidth="1"/>
  </cols>
  <sheetData>
    <row r="1" spans="1:8" ht="21">
      <c r="A1" s="6" t="s">
        <v>84</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90</v>
      </c>
      <c r="F5" s="1" t="s">
        <v>91</v>
      </c>
      <c r="G5" s="1" t="s">
        <v>92</v>
      </c>
      <c r="H5" s="1" t="s">
        <v>93</v>
      </c>
    </row>
    <row r="6" spans="1:8">
      <c r="A6">
        <v>1</v>
      </c>
      <c r="B6" t="s">
        <v>94</v>
      </c>
      <c r="C6">
        <f>COUNTIF('Bulgaria Students Raw'!$C$2:$C$23,A6)</f>
        <v>0</v>
      </c>
      <c r="D6" s="4">
        <f>C6/22</f>
        <v>0</v>
      </c>
      <c r="E6" s="4">
        <f>COUNTIFS('Bulgaria Students Raw'!$B$2:$B$23,"Romania",'Bulgaria Students Raw'!$C$2:$C$23,A6)</f>
        <v>0</v>
      </c>
      <c r="F6" s="4">
        <f>E6/12</f>
        <v>0</v>
      </c>
      <c r="G6" s="4">
        <f>COUNTIFS('Bulgaria Students Raw'!$B$2:$B$23,"Turkey",'Bulgaria Students Raw'!$C$2:$C$23,A6)</f>
        <v>0</v>
      </c>
      <c r="H6" s="4">
        <f>G6/10</f>
        <v>0</v>
      </c>
    </row>
    <row r="7" spans="1:8">
      <c r="A7">
        <v>2</v>
      </c>
      <c r="B7" t="s">
        <v>95</v>
      </c>
      <c r="C7">
        <f>COUNTIF('Bulgaria Students Raw'!$C$2:$C$23,A7)</f>
        <v>0</v>
      </c>
      <c r="D7" s="4">
        <f>C7/22</f>
        <v>0</v>
      </c>
      <c r="E7" s="4">
        <f>COUNTIFS('Bulgaria Students Raw'!$B$2:$B$23,"Romania",'Bulgaria Students Raw'!$C$2:$C$23,A7)</f>
        <v>0</v>
      </c>
      <c r="F7" s="4">
        <f>E7/12</f>
        <v>0</v>
      </c>
      <c r="G7" s="4">
        <f>COUNTIFS('Bulgaria Students Raw'!$B$2:$B$23,"Turkey",'Bulgaria Students Raw'!$C$2:$C$23,A7)</f>
        <v>0</v>
      </c>
      <c r="H7" s="4">
        <f>G7/10</f>
        <v>0</v>
      </c>
    </row>
    <row r="8" spans="1:8">
      <c r="A8">
        <v>3</v>
      </c>
      <c r="B8" t="s">
        <v>96</v>
      </c>
      <c r="C8">
        <f>COUNTIF('Bulgaria Students Raw'!$C$2:$C$23,A8)</f>
        <v>3</v>
      </c>
      <c r="D8" s="4">
        <f>C8/22</f>
        <v>0.13636363636363635</v>
      </c>
      <c r="E8" s="4">
        <f>COUNTIFS('Bulgaria Students Raw'!$B$2:$B$23,"Romania",'Bulgaria Students Raw'!$C$2:$C$23,A8)</f>
        <v>1</v>
      </c>
      <c r="F8" s="4">
        <f>E8/12</f>
        <v>8.3333333333333329E-2</v>
      </c>
      <c r="G8" s="4">
        <f>COUNTIFS('Bulgaria Students Raw'!$B$2:$B$23,"Turkey",'Bulgaria Students Raw'!$C$2:$C$23,A8)</f>
        <v>2</v>
      </c>
      <c r="H8" s="4">
        <f>G8/10</f>
        <v>0.2</v>
      </c>
    </row>
    <row r="9" spans="1:8">
      <c r="A9">
        <v>4</v>
      </c>
      <c r="B9" t="s">
        <v>97</v>
      </c>
      <c r="C9">
        <f>COUNTIF('Bulgaria Students Raw'!$C$2:$C$23,A9)</f>
        <v>4</v>
      </c>
      <c r="D9" s="4">
        <f>C9/22</f>
        <v>0.18181818181818182</v>
      </c>
      <c r="E9" s="4">
        <f>COUNTIFS('Bulgaria Students Raw'!$B$2:$B$23,"Romania",'Bulgaria Students Raw'!$C$2:$C$23,A9)</f>
        <v>3</v>
      </c>
      <c r="F9" s="4">
        <f>E9/12</f>
        <v>0.25</v>
      </c>
      <c r="G9" s="4">
        <f>COUNTIFS('Bulgaria Students Raw'!$B$2:$B$23,"Turkey",'Bulgaria Students Raw'!$C$2:$C$23,A9)</f>
        <v>1</v>
      </c>
      <c r="H9" s="4">
        <f>G9/10</f>
        <v>0.1</v>
      </c>
    </row>
    <row r="10" spans="1:8">
      <c r="A10">
        <v>5</v>
      </c>
      <c r="B10" t="s">
        <v>98</v>
      </c>
      <c r="C10">
        <f>COUNTIF('Bulgaria Students Raw'!$C$2:$C$23,A10)</f>
        <v>15</v>
      </c>
      <c r="D10" s="4">
        <f>C10/22</f>
        <v>0.68181818181818177</v>
      </c>
      <c r="E10" s="4">
        <f>COUNTIFS('Bulgaria Students Raw'!$B$2:$B$23,"Romania",'Bulgaria Students Raw'!$C$2:$C$23,A10)</f>
        <v>8</v>
      </c>
      <c r="F10" s="4">
        <f>E10/12</f>
        <v>0.66666666666666663</v>
      </c>
      <c r="G10" s="4">
        <f>COUNTIFS('Bulgaria Students Raw'!$B$2:$B$23,"Turkey",'Bulgaria Students Raw'!$C$2:$C$23,A10)</f>
        <v>7</v>
      </c>
      <c r="H10" s="4">
        <f>G10/10</f>
        <v>0.7</v>
      </c>
    </row>
    <row r="16" spans="1:8">
      <c r="A16" s="5" t="s">
        <v>99</v>
      </c>
      <c r="B16" s="5"/>
      <c r="C16" s="5"/>
      <c r="D16" s="5"/>
      <c r="E16" s="5"/>
      <c r="F16" s="5"/>
      <c r="G16" s="5"/>
      <c r="H16" s="5"/>
    </row>
    <row r="17" spans="1:8" ht="27.6">
      <c r="A17" s="1" t="s">
        <v>86</v>
      </c>
      <c r="B17" s="1" t="s">
        <v>87</v>
      </c>
      <c r="C17" s="1" t="s">
        <v>88</v>
      </c>
      <c r="D17" s="1" t="s">
        <v>89</v>
      </c>
      <c r="E17" s="1" t="s">
        <v>90</v>
      </c>
      <c r="F17" s="1" t="s">
        <v>91</v>
      </c>
      <c r="G17" s="1" t="s">
        <v>92</v>
      </c>
      <c r="H17" s="1" t="s">
        <v>93</v>
      </c>
    </row>
    <row r="18" spans="1:8">
      <c r="A18">
        <v>1</v>
      </c>
      <c r="B18" t="s">
        <v>100</v>
      </c>
      <c r="C18">
        <f>COUNTIF('Bulgaria Students Raw'!$D$2:$D$23,A18)</f>
        <v>0</v>
      </c>
      <c r="D18" s="4">
        <f>C18/22</f>
        <v>0</v>
      </c>
      <c r="E18" s="4">
        <f>COUNTIFS('Bulgaria Students Raw'!$B$2:$B$23,"Romania",'Bulgaria Students Raw'!$D$2:$D$23,A18)</f>
        <v>0</v>
      </c>
      <c r="F18" s="4">
        <f>E18/12</f>
        <v>0</v>
      </c>
      <c r="G18" s="4">
        <f>COUNTIFS('Bulgaria Students Raw'!$B$2:$B$23,"Turkey",'Bulgaria Students Raw'!$D$2:$D$23,A18)</f>
        <v>0</v>
      </c>
      <c r="H18" s="4">
        <f>G18/10</f>
        <v>0</v>
      </c>
    </row>
    <row r="19" spans="1:8">
      <c r="A19">
        <v>2</v>
      </c>
      <c r="B19" t="s">
        <v>101</v>
      </c>
      <c r="C19">
        <f>COUNTIF('Bulgaria Students Raw'!$D$2:$D$23,A19)</f>
        <v>0</v>
      </c>
      <c r="D19" s="4">
        <f>C19/22</f>
        <v>0</v>
      </c>
      <c r="E19" s="4">
        <f>COUNTIFS('Bulgaria Students Raw'!$B$2:$B$23,"Romania",'Bulgaria Students Raw'!$D$2:$D$23,A19)</f>
        <v>0</v>
      </c>
      <c r="F19" s="4">
        <f>E19/12</f>
        <v>0</v>
      </c>
      <c r="G19" s="4">
        <f>COUNTIFS('Bulgaria Students Raw'!$B$2:$B$23,"Turkey",'Bulgaria Students Raw'!$D$2:$D$23,A19)</f>
        <v>0</v>
      </c>
      <c r="H19" s="4">
        <f>G19/10</f>
        <v>0</v>
      </c>
    </row>
    <row r="20" spans="1:8">
      <c r="A20">
        <v>3</v>
      </c>
      <c r="B20" t="s">
        <v>102</v>
      </c>
      <c r="C20">
        <f>COUNTIF('Bulgaria Students Raw'!$D$2:$D$23,A20)</f>
        <v>1</v>
      </c>
      <c r="D20" s="4">
        <f>C20/22</f>
        <v>4.5454545454545456E-2</v>
      </c>
      <c r="E20" s="4">
        <f>COUNTIFS('Bulgaria Students Raw'!$B$2:$B$23,"Romania",'Bulgaria Students Raw'!$D$2:$D$23,A20)</f>
        <v>0</v>
      </c>
      <c r="F20" s="4">
        <f>E20/12</f>
        <v>0</v>
      </c>
      <c r="G20" s="4">
        <f>COUNTIFS('Bulgaria Students Raw'!$B$2:$B$23,"Turkey",'Bulgaria Students Raw'!$D$2:$D$23,A20)</f>
        <v>1</v>
      </c>
      <c r="H20" s="4">
        <f>G20/10</f>
        <v>0.1</v>
      </c>
    </row>
    <row r="21" spans="1:8">
      <c r="A21">
        <v>4</v>
      </c>
      <c r="B21" t="s">
        <v>103</v>
      </c>
      <c r="C21">
        <f>COUNTIF('Bulgaria Students Raw'!$D$2:$D$23,A21)</f>
        <v>6</v>
      </c>
      <c r="D21" s="4">
        <f>C21/22</f>
        <v>0.27272727272727271</v>
      </c>
      <c r="E21" s="4">
        <f>COUNTIFS('Bulgaria Students Raw'!$B$2:$B$23,"Romania",'Bulgaria Students Raw'!$D$2:$D$23,A21)</f>
        <v>4</v>
      </c>
      <c r="F21" s="4">
        <f>E21/12</f>
        <v>0.33333333333333331</v>
      </c>
      <c r="G21" s="4">
        <f>COUNTIFS('Bulgaria Students Raw'!$B$2:$B$23,"Turkey",'Bulgaria Students Raw'!$D$2:$D$23,A21)</f>
        <v>2</v>
      </c>
      <c r="H21" s="4">
        <f>G21/10</f>
        <v>0.2</v>
      </c>
    </row>
    <row r="22" spans="1:8">
      <c r="A22">
        <v>5</v>
      </c>
      <c r="B22" t="s">
        <v>104</v>
      </c>
      <c r="C22">
        <f>COUNTIF('Bulgaria Students Raw'!$D$2:$D$23,A22)</f>
        <v>15</v>
      </c>
      <c r="D22" s="4">
        <f>C22/22</f>
        <v>0.68181818181818177</v>
      </c>
      <c r="E22" s="4">
        <f>COUNTIFS('Bulgaria Students Raw'!$B$2:$B$23,"Romania",'Bulgaria Students Raw'!$D$2:$D$23,A22)</f>
        <v>8</v>
      </c>
      <c r="F22" s="4">
        <f>E22/12</f>
        <v>0.66666666666666663</v>
      </c>
      <c r="G22" s="4">
        <f>COUNTIFS('Bulgaria Students Raw'!$B$2:$B$23,"Turkey",'Bulgaria Students Raw'!$D$2:$D$23,A22)</f>
        <v>7</v>
      </c>
      <c r="H22" s="4">
        <f>G22/10</f>
        <v>0.7</v>
      </c>
    </row>
    <row r="28" spans="1:8">
      <c r="A28" s="5" t="s">
        <v>105</v>
      </c>
      <c r="B28" s="5"/>
      <c r="C28" s="5"/>
      <c r="D28" s="5"/>
      <c r="E28" s="5"/>
      <c r="F28" s="5"/>
      <c r="G28" s="5"/>
      <c r="H28" s="5"/>
    </row>
    <row r="29" spans="1:8" ht="27.6">
      <c r="A29" s="1" t="s">
        <v>86</v>
      </c>
      <c r="B29" s="1" t="s">
        <v>87</v>
      </c>
      <c r="C29" s="1" t="s">
        <v>88</v>
      </c>
      <c r="D29" s="1" t="s">
        <v>89</v>
      </c>
      <c r="E29" s="1" t="s">
        <v>90</v>
      </c>
      <c r="F29" s="1" t="s">
        <v>91</v>
      </c>
      <c r="G29" s="1" t="s">
        <v>92</v>
      </c>
      <c r="H29" s="1" t="s">
        <v>93</v>
      </c>
    </row>
    <row r="30" spans="1:8">
      <c r="A30">
        <v>1</v>
      </c>
      <c r="B30" t="s">
        <v>106</v>
      </c>
      <c r="C30">
        <f>COUNTIF('Bulgaria Students Raw'!$E$2:$E$23,A30)</f>
        <v>0</v>
      </c>
      <c r="D30" s="4">
        <f>C30/22</f>
        <v>0</v>
      </c>
      <c r="E30" s="4">
        <f>COUNTIFS('Bulgaria Students Raw'!$B$2:$B$23,"Romania",'Bulgaria Students Raw'!$E$2:$E$23,A30)</f>
        <v>0</v>
      </c>
      <c r="F30" s="4">
        <f>E30/12</f>
        <v>0</v>
      </c>
      <c r="G30" s="4">
        <f>COUNTIFS('Bulgaria Students Raw'!$B$2:$B$23,"Turkey",'Bulgaria Students Raw'!$E$2:$E$23,A30)</f>
        <v>0</v>
      </c>
      <c r="H30" s="4">
        <f>G30/10</f>
        <v>0</v>
      </c>
    </row>
    <row r="31" spans="1:8">
      <c r="A31">
        <v>2</v>
      </c>
      <c r="B31" t="s">
        <v>107</v>
      </c>
      <c r="C31">
        <f>COUNTIF('Bulgaria Students Raw'!$E$2:$E$23,A31)</f>
        <v>2</v>
      </c>
      <c r="D31" s="4">
        <f>C31/22</f>
        <v>9.0909090909090912E-2</v>
      </c>
      <c r="E31" s="4">
        <f>COUNTIFS('Bulgaria Students Raw'!$B$2:$B$23,"Romania",'Bulgaria Students Raw'!$E$2:$E$23,A31)</f>
        <v>2</v>
      </c>
      <c r="F31" s="4">
        <f>E31/12</f>
        <v>0.16666666666666666</v>
      </c>
      <c r="G31" s="4">
        <f>COUNTIFS('Bulgaria Students Raw'!$B$2:$B$23,"Turkey",'Bulgaria Students Raw'!$E$2:$E$23,A31)</f>
        <v>0</v>
      </c>
      <c r="H31" s="4">
        <f>G31/10</f>
        <v>0</v>
      </c>
    </row>
    <row r="32" spans="1:8">
      <c r="A32">
        <v>3</v>
      </c>
      <c r="B32" t="s">
        <v>96</v>
      </c>
      <c r="C32">
        <f>COUNTIF('Bulgaria Students Raw'!$E$2:$E$23,A32)</f>
        <v>3</v>
      </c>
      <c r="D32" s="4">
        <f>C32/22</f>
        <v>0.13636363636363635</v>
      </c>
      <c r="E32" s="4">
        <f>COUNTIFS('Bulgaria Students Raw'!$B$2:$B$23,"Romania",'Bulgaria Students Raw'!$E$2:$E$23,A32)</f>
        <v>3</v>
      </c>
      <c r="F32" s="4">
        <f>E32/12</f>
        <v>0.25</v>
      </c>
      <c r="G32" s="4">
        <f>COUNTIFS('Bulgaria Students Raw'!$B$2:$B$23,"Turkey",'Bulgaria Students Raw'!$E$2:$E$23,A32)</f>
        <v>0</v>
      </c>
      <c r="H32" s="4">
        <f>G32/10</f>
        <v>0</v>
      </c>
    </row>
    <row r="33" spans="1:8">
      <c r="A33">
        <v>4</v>
      </c>
      <c r="B33" t="s">
        <v>108</v>
      </c>
      <c r="C33">
        <f>COUNTIF('Bulgaria Students Raw'!$E$2:$E$23,A33)</f>
        <v>5</v>
      </c>
      <c r="D33" s="4">
        <f>C33/22</f>
        <v>0.22727272727272727</v>
      </c>
      <c r="E33" s="4">
        <f>COUNTIFS('Bulgaria Students Raw'!$B$2:$B$23,"Romania",'Bulgaria Students Raw'!$E$2:$E$23,A33)</f>
        <v>3</v>
      </c>
      <c r="F33" s="4">
        <f>E33/12</f>
        <v>0.25</v>
      </c>
      <c r="G33" s="4">
        <f>COUNTIFS('Bulgaria Students Raw'!$B$2:$B$23,"Turkey",'Bulgaria Students Raw'!$E$2:$E$23,A33)</f>
        <v>2</v>
      </c>
      <c r="H33" s="4">
        <f>G33/10</f>
        <v>0.2</v>
      </c>
    </row>
    <row r="34" spans="1:8">
      <c r="A34">
        <v>5</v>
      </c>
      <c r="B34" t="s">
        <v>109</v>
      </c>
      <c r="C34">
        <f>COUNTIF('Bulgaria Students Raw'!$E$2:$E$23,A34)</f>
        <v>12</v>
      </c>
      <c r="D34" s="4">
        <f>C34/22</f>
        <v>0.54545454545454541</v>
      </c>
      <c r="E34" s="4">
        <f>COUNTIFS('Bulgaria Students Raw'!$B$2:$B$23,"Romania",'Bulgaria Students Raw'!$E$2:$E$23,A34)</f>
        <v>4</v>
      </c>
      <c r="F34" s="4">
        <f>E34/12</f>
        <v>0.33333333333333331</v>
      </c>
      <c r="G34" s="4">
        <f>COUNTIFS('Bulgaria Students Raw'!$B$2:$B$23,"Turkey",'Bulgaria Students Raw'!$E$2:$E$23,A34)</f>
        <v>8</v>
      </c>
      <c r="H34" s="4">
        <f>G34/10</f>
        <v>0.8</v>
      </c>
    </row>
    <row r="40" spans="1:8">
      <c r="A40" s="5" t="s">
        <v>110</v>
      </c>
      <c r="B40" s="5"/>
      <c r="C40" s="5"/>
      <c r="D40" s="5"/>
      <c r="E40" s="5"/>
      <c r="F40" s="5"/>
      <c r="G40" s="5"/>
      <c r="H40" s="5"/>
    </row>
    <row r="41" spans="1:8" ht="27.6">
      <c r="A41" s="1" t="s">
        <v>86</v>
      </c>
      <c r="B41" s="1" t="s">
        <v>87</v>
      </c>
      <c r="C41" s="1" t="s">
        <v>88</v>
      </c>
      <c r="D41" s="1" t="s">
        <v>89</v>
      </c>
      <c r="E41" s="1" t="s">
        <v>90</v>
      </c>
      <c r="F41" s="1" t="s">
        <v>91</v>
      </c>
      <c r="G41" s="1" t="s">
        <v>92</v>
      </c>
      <c r="H41" s="1" t="s">
        <v>93</v>
      </c>
    </row>
    <row r="42" spans="1:8">
      <c r="A42">
        <v>1</v>
      </c>
      <c r="B42" t="s">
        <v>100</v>
      </c>
      <c r="C42">
        <f>COUNTIF('Bulgaria Students Raw'!$F$2:$F$23,A42)</f>
        <v>0</v>
      </c>
      <c r="D42" s="4">
        <f>C42/22</f>
        <v>0</v>
      </c>
      <c r="E42" s="4">
        <f>COUNTIFS('Bulgaria Students Raw'!$B$2:$B$23,"Romania",'Bulgaria Students Raw'!$F$2:$F$23,A42)</f>
        <v>0</v>
      </c>
      <c r="F42" s="4">
        <f>E42/12</f>
        <v>0</v>
      </c>
      <c r="G42" s="4">
        <f>COUNTIFS('Bulgaria Students Raw'!$B$2:$B$23,"Turkey",'Bulgaria Students Raw'!$F$2:$F$23,A42)</f>
        <v>0</v>
      </c>
      <c r="H42" s="4">
        <f>G42/10</f>
        <v>0</v>
      </c>
    </row>
    <row r="43" spans="1:8">
      <c r="A43">
        <v>2</v>
      </c>
      <c r="B43" t="s">
        <v>101</v>
      </c>
      <c r="C43">
        <f>COUNTIF('Bulgaria Students Raw'!$F$2:$F$23,A43)</f>
        <v>0</v>
      </c>
      <c r="D43" s="4">
        <f>C43/22</f>
        <v>0</v>
      </c>
      <c r="E43" s="4">
        <f>COUNTIFS('Bulgaria Students Raw'!$B$2:$B$23,"Romania",'Bulgaria Students Raw'!$F$2:$F$23,A43)</f>
        <v>0</v>
      </c>
      <c r="F43" s="4">
        <f>E43/12</f>
        <v>0</v>
      </c>
      <c r="G43" s="4">
        <f>COUNTIFS('Bulgaria Students Raw'!$B$2:$B$23,"Turkey",'Bulgaria Students Raw'!$F$2:$F$23,A43)</f>
        <v>0</v>
      </c>
      <c r="H43" s="4">
        <f>G43/10</f>
        <v>0</v>
      </c>
    </row>
    <row r="44" spans="1:8">
      <c r="A44">
        <v>3</v>
      </c>
      <c r="B44" t="s">
        <v>102</v>
      </c>
      <c r="C44">
        <f>COUNTIF('Bulgaria Students Raw'!$F$2:$F$23,A44)</f>
        <v>0</v>
      </c>
      <c r="D44" s="4">
        <f>C44/22</f>
        <v>0</v>
      </c>
      <c r="E44" s="4">
        <f>COUNTIFS('Bulgaria Students Raw'!$B$2:$B$23,"Romania",'Bulgaria Students Raw'!$F$2:$F$23,A44)</f>
        <v>0</v>
      </c>
      <c r="F44" s="4">
        <f>E44/12</f>
        <v>0</v>
      </c>
      <c r="G44" s="4">
        <f>COUNTIFS('Bulgaria Students Raw'!$B$2:$B$23,"Turkey",'Bulgaria Students Raw'!$F$2:$F$23,A44)</f>
        <v>0</v>
      </c>
      <c r="H44" s="4">
        <f>G44/10</f>
        <v>0</v>
      </c>
    </row>
    <row r="45" spans="1:8">
      <c r="A45">
        <v>4</v>
      </c>
      <c r="B45" t="s">
        <v>103</v>
      </c>
      <c r="C45">
        <f>COUNTIF('Bulgaria Students Raw'!$F$2:$F$23,A45)</f>
        <v>7</v>
      </c>
      <c r="D45" s="4">
        <f>C45/22</f>
        <v>0.31818181818181818</v>
      </c>
      <c r="E45" s="4">
        <f>COUNTIFS('Bulgaria Students Raw'!$B$2:$B$23,"Romania",'Bulgaria Students Raw'!$F$2:$F$23,A45)</f>
        <v>6</v>
      </c>
      <c r="F45" s="4">
        <f>E45/12</f>
        <v>0.5</v>
      </c>
      <c r="G45" s="4">
        <f>COUNTIFS('Bulgaria Students Raw'!$B$2:$B$23,"Turkey",'Bulgaria Students Raw'!$F$2:$F$23,A45)</f>
        <v>1</v>
      </c>
      <c r="H45" s="4">
        <f>G45/10</f>
        <v>0.1</v>
      </c>
    </row>
    <row r="46" spans="1:8">
      <c r="A46">
        <v>5</v>
      </c>
      <c r="B46" t="s">
        <v>104</v>
      </c>
      <c r="C46">
        <f>COUNTIF('Bulgaria Students Raw'!$F$2:$F$23,A46)</f>
        <v>15</v>
      </c>
      <c r="D46" s="4">
        <f>C46/22</f>
        <v>0.68181818181818177</v>
      </c>
      <c r="E46" s="4">
        <f>COUNTIFS('Bulgaria Students Raw'!$B$2:$B$23,"Romania",'Bulgaria Students Raw'!$F$2:$F$23,A46)</f>
        <v>6</v>
      </c>
      <c r="F46" s="4">
        <f>E46/12</f>
        <v>0.5</v>
      </c>
      <c r="G46" s="4">
        <f>COUNTIFS('Bulgaria Students Raw'!$B$2:$B$23,"Turkey",'Bulgaria Students Raw'!$F$2:$F$23,A46)</f>
        <v>9</v>
      </c>
      <c r="H46" s="4">
        <f>G46/10</f>
        <v>0.9</v>
      </c>
    </row>
    <row r="52" spans="1:8">
      <c r="A52" s="5" t="s">
        <v>111</v>
      </c>
      <c r="B52" s="5"/>
      <c r="C52" s="5"/>
      <c r="D52" s="5"/>
      <c r="E52" s="5"/>
      <c r="F52" s="5"/>
      <c r="G52" s="5"/>
      <c r="H52" s="5"/>
    </row>
    <row r="53" spans="1:8" ht="27.6">
      <c r="A53" s="1" t="s">
        <v>86</v>
      </c>
      <c r="B53" s="1" t="s">
        <v>87</v>
      </c>
      <c r="C53" s="1" t="s">
        <v>88</v>
      </c>
      <c r="D53" s="1" t="s">
        <v>89</v>
      </c>
      <c r="E53" s="1" t="s">
        <v>90</v>
      </c>
      <c r="F53" s="1" t="s">
        <v>91</v>
      </c>
      <c r="G53" s="1" t="s">
        <v>92</v>
      </c>
      <c r="H53" s="1" t="s">
        <v>93</v>
      </c>
    </row>
    <row r="54" spans="1:8">
      <c r="A54">
        <v>1</v>
      </c>
      <c r="B54" t="s">
        <v>112</v>
      </c>
      <c r="C54">
        <f>COUNTIF('Bulgaria Students Raw'!$G$2:$G$23,A54)</f>
        <v>0</v>
      </c>
      <c r="D54" s="4">
        <f>C54/22</f>
        <v>0</v>
      </c>
      <c r="E54" s="4">
        <f>COUNTIFS('Bulgaria Students Raw'!$B$2:$B$23,"Romania",'Bulgaria Students Raw'!$G$2:$G$23,A54)</f>
        <v>0</v>
      </c>
      <c r="F54" s="4">
        <f>E54/12</f>
        <v>0</v>
      </c>
      <c r="G54" s="4">
        <f>COUNTIFS('Bulgaria Students Raw'!$B$2:$B$23,"Turkey",'Bulgaria Students Raw'!$G$2:$G$23,A54)</f>
        <v>0</v>
      </c>
      <c r="H54" s="4">
        <f>G54/10</f>
        <v>0</v>
      </c>
    </row>
    <row r="55" spans="1:8">
      <c r="A55">
        <v>2</v>
      </c>
      <c r="B55" t="s">
        <v>113</v>
      </c>
      <c r="C55">
        <f>COUNTIF('Bulgaria Students Raw'!$G$2:$G$23,A55)</f>
        <v>0</v>
      </c>
      <c r="D55" s="4">
        <f>C55/22</f>
        <v>0</v>
      </c>
      <c r="E55" s="4">
        <f>COUNTIFS('Bulgaria Students Raw'!$B$2:$B$23,"Romania",'Bulgaria Students Raw'!$G$2:$G$23,A55)</f>
        <v>0</v>
      </c>
      <c r="F55" s="4">
        <f>E55/12</f>
        <v>0</v>
      </c>
      <c r="G55" s="4">
        <f>COUNTIFS('Bulgaria Students Raw'!$B$2:$B$23,"Turkey",'Bulgaria Students Raw'!$G$2:$G$23,A55)</f>
        <v>0</v>
      </c>
      <c r="H55" s="4">
        <f>G55/10</f>
        <v>0</v>
      </c>
    </row>
    <row r="56" spans="1:8">
      <c r="A56">
        <v>3</v>
      </c>
      <c r="B56" t="s">
        <v>114</v>
      </c>
      <c r="C56">
        <f>COUNTIF('Bulgaria Students Raw'!$G$2:$G$23,A56)</f>
        <v>1</v>
      </c>
      <c r="D56" s="4">
        <f>C56/22</f>
        <v>4.5454545454545456E-2</v>
      </c>
      <c r="E56" s="4">
        <f>COUNTIFS('Bulgaria Students Raw'!$B$2:$B$23,"Romania",'Bulgaria Students Raw'!$G$2:$G$23,A56)</f>
        <v>0</v>
      </c>
      <c r="F56" s="4">
        <f>E56/12</f>
        <v>0</v>
      </c>
      <c r="G56" s="4">
        <f>COUNTIFS('Bulgaria Students Raw'!$B$2:$B$23,"Turkey",'Bulgaria Students Raw'!$G$2:$G$23,A56)</f>
        <v>1</v>
      </c>
      <c r="H56" s="4">
        <f>G56/10</f>
        <v>0.1</v>
      </c>
    </row>
    <row r="57" spans="1:8">
      <c r="A57">
        <v>4</v>
      </c>
      <c r="B57" t="s">
        <v>115</v>
      </c>
      <c r="C57">
        <f>COUNTIF('Bulgaria Students Raw'!$G$2:$G$23,A57)</f>
        <v>8</v>
      </c>
      <c r="D57" s="4">
        <f>C57/22</f>
        <v>0.36363636363636365</v>
      </c>
      <c r="E57" s="4">
        <f>COUNTIFS('Bulgaria Students Raw'!$B$2:$B$23,"Romania",'Bulgaria Students Raw'!$G$2:$G$23,A57)</f>
        <v>4</v>
      </c>
      <c r="F57" s="4">
        <f>E57/12</f>
        <v>0.33333333333333331</v>
      </c>
      <c r="G57" s="4">
        <f>COUNTIFS('Bulgaria Students Raw'!$B$2:$B$23,"Turkey",'Bulgaria Students Raw'!$G$2:$G$23,A57)</f>
        <v>4</v>
      </c>
      <c r="H57" s="4">
        <f>G57/10</f>
        <v>0.4</v>
      </c>
    </row>
    <row r="58" spans="1:8">
      <c r="A58">
        <v>5</v>
      </c>
      <c r="B58" t="s">
        <v>116</v>
      </c>
      <c r="C58">
        <f>COUNTIF('Bulgaria Students Raw'!$G$2:$G$23,A58)</f>
        <v>13</v>
      </c>
      <c r="D58" s="4">
        <f>C58/22</f>
        <v>0.59090909090909094</v>
      </c>
      <c r="E58" s="4">
        <f>COUNTIFS('Bulgaria Students Raw'!$B$2:$B$23,"Romania",'Bulgaria Students Raw'!$G$2:$G$23,A58)</f>
        <v>8</v>
      </c>
      <c r="F58" s="4">
        <f>E58/12</f>
        <v>0.66666666666666663</v>
      </c>
      <c r="G58" s="4">
        <f>COUNTIFS('Bulgaria Students Raw'!$B$2:$B$23,"Turkey",'Bulgaria Students Raw'!$G$2:$G$23,A58)</f>
        <v>5</v>
      </c>
      <c r="H58" s="4">
        <f>G58/10</f>
        <v>0.5</v>
      </c>
    </row>
    <row r="64" spans="1:8">
      <c r="A64" s="5" t="s">
        <v>117</v>
      </c>
      <c r="B64" s="5"/>
      <c r="C64" s="5"/>
      <c r="D64" s="5"/>
      <c r="E64" s="5"/>
      <c r="F64" s="5"/>
      <c r="G64" s="5"/>
      <c r="H64" s="5"/>
    </row>
    <row r="65" spans="1:8" ht="27.6">
      <c r="A65" s="1" t="s">
        <v>86</v>
      </c>
      <c r="B65" s="1" t="s">
        <v>87</v>
      </c>
      <c r="C65" s="1" t="s">
        <v>88</v>
      </c>
      <c r="D65" s="1" t="s">
        <v>89</v>
      </c>
      <c r="E65" s="1" t="s">
        <v>90</v>
      </c>
      <c r="F65" s="1" t="s">
        <v>91</v>
      </c>
      <c r="G65" s="1" t="s">
        <v>92</v>
      </c>
      <c r="H65" s="1" t="s">
        <v>93</v>
      </c>
    </row>
    <row r="66" spans="1:8">
      <c r="A66">
        <v>1</v>
      </c>
      <c r="B66" t="s">
        <v>112</v>
      </c>
      <c r="C66">
        <f>COUNTIF('Bulgaria Students Raw'!$H$2:$H$23,A66)</f>
        <v>0</v>
      </c>
      <c r="D66" s="4">
        <f>C66/22</f>
        <v>0</v>
      </c>
      <c r="E66" s="4">
        <f>COUNTIFS('Bulgaria Students Raw'!$B$2:$B$23,"Romania",'Bulgaria Students Raw'!$H$2:$H$23,A66)</f>
        <v>0</v>
      </c>
      <c r="F66" s="4">
        <f>E66/12</f>
        <v>0</v>
      </c>
      <c r="G66" s="4">
        <f>COUNTIFS('Bulgaria Students Raw'!$B$2:$B$23,"Turkey",'Bulgaria Students Raw'!$H$2:$H$23,A66)</f>
        <v>0</v>
      </c>
      <c r="H66" s="4">
        <f>G66/10</f>
        <v>0</v>
      </c>
    </row>
    <row r="67" spans="1:8">
      <c r="A67">
        <v>2</v>
      </c>
      <c r="B67" t="s">
        <v>113</v>
      </c>
      <c r="C67">
        <f>COUNTIF('Bulgaria Students Raw'!$H$2:$H$23,A67)</f>
        <v>1</v>
      </c>
      <c r="D67" s="4">
        <f>C67/22</f>
        <v>4.5454545454545456E-2</v>
      </c>
      <c r="E67" s="4">
        <f>COUNTIFS('Bulgaria Students Raw'!$B$2:$B$23,"Romania",'Bulgaria Students Raw'!$H$2:$H$23,A67)</f>
        <v>1</v>
      </c>
      <c r="F67" s="4">
        <f>E67/12</f>
        <v>8.3333333333333329E-2</v>
      </c>
      <c r="G67" s="4">
        <f>COUNTIFS('Bulgaria Students Raw'!$B$2:$B$23,"Turkey",'Bulgaria Students Raw'!$H$2:$H$23,A67)</f>
        <v>0</v>
      </c>
      <c r="H67" s="4">
        <f>G67/10</f>
        <v>0</v>
      </c>
    </row>
    <row r="68" spans="1:8">
      <c r="A68">
        <v>3</v>
      </c>
      <c r="B68" t="s">
        <v>114</v>
      </c>
      <c r="C68">
        <f>COUNTIF('Bulgaria Students Raw'!$H$2:$H$23,A68)</f>
        <v>2</v>
      </c>
      <c r="D68" s="4">
        <f>C68/22</f>
        <v>9.0909090909090912E-2</v>
      </c>
      <c r="E68" s="4">
        <f>COUNTIFS('Bulgaria Students Raw'!$B$2:$B$23,"Romania",'Bulgaria Students Raw'!$H$2:$H$23,A68)</f>
        <v>1</v>
      </c>
      <c r="F68" s="4">
        <f>E68/12</f>
        <v>8.3333333333333329E-2</v>
      </c>
      <c r="G68" s="4">
        <f>COUNTIFS('Bulgaria Students Raw'!$B$2:$B$23,"Turkey",'Bulgaria Students Raw'!$H$2:$H$23,A68)</f>
        <v>1</v>
      </c>
      <c r="H68" s="4">
        <f>G68/10</f>
        <v>0.1</v>
      </c>
    </row>
    <row r="69" spans="1:8">
      <c r="A69">
        <v>4</v>
      </c>
      <c r="B69" t="s">
        <v>115</v>
      </c>
      <c r="C69">
        <f>COUNTIF('Bulgaria Students Raw'!$H$2:$H$23,A69)</f>
        <v>5</v>
      </c>
      <c r="D69" s="4">
        <f>C69/22</f>
        <v>0.22727272727272727</v>
      </c>
      <c r="E69" s="4">
        <f>COUNTIFS('Bulgaria Students Raw'!$B$2:$B$23,"Romania",'Bulgaria Students Raw'!$H$2:$H$23,A69)</f>
        <v>1</v>
      </c>
      <c r="F69" s="4">
        <f>E69/12</f>
        <v>8.3333333333333329E-2</v>
      </c>
      <c r="G69" s="4">
        <f>COUNTIFS('Bulgaria Students Raw'!$B$2:$B$23,"Turkey",'Bulgaria Students Raw'!$H$2:$H$23,A69)</f>
        <v>4</v>
      </c>
      <c r="H69" s="4">
        <f>G69/10</f>
        <v>0.4</v>
      </c>
    </row>
    <row r="70" spans="1:8">
      <c r="A70">
        <v>5</v>
      </c>
      <c r="B70" t="s">
        <v>116</v>
      </c>
      <c r="C70">
        <f>COUNTIF('Bulgaria Students Raw'!$H$2:$H$23,A70)</f>
        <v>14</v>
      </c>
      <c r="D70" s="4">
        <f>C70/22</f>
        <v>0.63636363636363635</v>
      </c>
      <c r="E70" s="4">
        <f>COUNTIFS('Bulgaria Students Raw'!$B$2:$B$23,"Romania",'Bulgaria Students Raw'!$H$2:$H$23,A70)</f>
        <v>9</v>
      </c>
      <c r="F70" s="4">
        <f>E70/12</f>
        <v>0.75</v>
      </c>
      <c r="G70" s="4">
        <f>COUNTIFS('Bulgaria Students Raw'!$B$2:$B$23,"Turkey",'Bulgaria Students Raw'!$H$2:$H$23,A70)</f>
        <v>5</v>
      </c>
      <c r="H70" s="4">
        <f>G70/10</f>
        <v>0.5</v>
      </c>
    </row>
    <row r="76" spans="1:8">
      <c r="A76" s="5" t="s">
        <v>118</v>
      </c>
      <c r="B76" s="5"/>
      <c r="C76" s="5"/>
      <c r="D76" s="5"/>
      <c r="E76" s="5"/>
      <c r="F76" s="5"/>
      <c r="G76" s="5"/>
      <c r="H76" s="5"/>
    </row>
    <row r="77" spans="1:8" ht="27.6">
      <c r="A77" s="1" t="s">
        <v>86</v>
      </c>
      <c r="B77" s="1" t="s">
        <v>87</v>
      </c>
      <c r="C77" s="1" t="s">
        <v>88</v>
      </c>
      <c r="D77" s="1" t="s">
        <v>89</v>
      </c>
      <c r="E77" s="1" t="s">
        <v>90</v>
      </c>
      <c r="F77" s="1" t="s">
        <v>91</v>
      </c>
      <c r="G77" s="1" t="s">
        <v>92</v>
      </c>
      <c r="H77" s="1" t="s">
        <v>93</v>
      </c>
    </row>
    <row r="78" spans="1:8">
      <c r="A78">
        <v>1</v>
      </c>
      <c r="B78" t="s">
        <v>112</v>
      </c>
      <c r="C78">
        <f>COUNTIF('Bulgaria Students Raw'!$I$2:$I$23,A78)</f>
        <v>0</v>
      </c>
      <c r="D78" s="4">
        <f>C78/22</f>
        <v>0</v>
      </c>
      <c r="E78" s="4">
        <f>COUNTIFS('Bulgaria Students Raw'!$B$2:$B$23,"Romania",'Bulgaria Students Raw'!$I$2:$I$23,A78)</f>
        <v>0</v>
      </c>
      <c r="F78" s="4">
        <f>E78/12</f>
        <v>0</v>
      </c>
      <c r="G78" s="4">
        <f>COUNTIFS('Bulgaria Students Raw'!$B$2:$B$23,"Turkey",'Bulgaria Students Raw'!$I$2:$I$23,A78)</f>
        <v>0</v>
      </c>
      <c r="H78" s="4">
        <f>G78/10</f>
        <v>0</v>
      </c>
    </row>
    <row r="79" spans="1:8">
      <c r="A79">
        <v>2</v>
      </c>
      <c r="B79" t="s">
        <v>113</v>
      </c>
      <c r="C79">
        <f>COUNTIF('Bulgaria Students Raw'!$I$2:$I$23,A79)</f>
        <v>0</v>
      </c>
      <c r="D79" s="4">
        <f>C79/22</f>
        <v>0</v>
      </c>
      <c r="E79" s="4">
        <f>COUNTIFS('Bulgaria Students Raw'!$B$2:$B$23,"Romania",'Bulgaria Students Raw'!$I$2:$I$23,A79)</f>
        <v>0</v>
      </c>
      <c r="F79" s="4">
        <f>E79/12</f>
        <v>0</v>
      </c>
      <c r="G79" s="4">
        <f>COUNTIFS('Bulgaria Students Raw'!$B$2:$B$23,"Turkey",'Bulgaria Students Raw'!$I$2:$I$23,A79)</f>
        <v>0</v>
      </c>
      <c r="H79" s="4">
        <f>G79/10</f>
        <v>0</v>
      </c>
    </row>
    <row r="80" spans="1:8">
      <c r="A80">
        <v>3</v>
      </c>
      <c r="B80" t="s">
        <v>114</v>
      </c>
      <c r="C80">
        <f>COUNTIF('Bulgaria Students Raw'!$I$2:$I$23,A80)</f>
        <v>1</v>
      </c>
      <c r="D80" s="4">
        <f>C80/22</f>
        <v>4.5454545454545456E-2</v>
      </c>
      <c r="E80" s="4">
        <f>COUNTIFS('Bulgaria Students Raw'!$B$2:$B$23,"Romania",'Bulgaria Students Raw'!$I$2:$I$23,A80)</f>
        <v>0</v>
      </c>
      <c r="F80" s="4">
        <f>E80/12</f>
        <v>0</v>
      </c>
      <c r="G80" s="4">
        <f>COUNTIFS('Bulgaria Students Raw'!$B$2:$B$23,"Turkey",'Bulgaria Students Raw'!$I$2:$I$23,A80)</f>
        <v>1</v>
      </c>
      <c r="H80" s="4">
        <f>G80/10</f>
        <v>0.1</v>
      </c>
    </row>
    <row r="81" spans="1:8">
      <c r="A81">
        <v>4</v>
      </c>
      <c r="B81" t="s">
        <v>115</v>
      </c>
      <c r="C81">
        <f>COUNTIF('Bulgaria Students Raw'!$I$2:$I$23,A81)</f>
        <v>7</v>
      </c>
      <c r="D81" s="4">
        <f>C81/22</f>
        <v>0.31818181818181818</v>
      </c>
      <c r="E81" s="4">
        <f>COUNTIFS('Bulgaria Students Raw'!$B$2:$B$23,"Romania",'Bulgaria Students Raw'!$I$2:$I$23,A81)</f>
        <v>4</v>
      </c>
      <c r="F81" s="4">
        <f>E81/12</f>
        <v>0.33333333333333331</v>
      </c>
      <c r="G81" s="4">
        <f>COUNTIFS('Bulgaria Students Raw'!$B$2:$B$23,"Turkey",'Bulgaria Students Raw'!$I$2:$I$23,A81)</f>
        <v>3</v>
      </c>
      <c r="H81" s="4">
        <f>G81/10</f>
        <v>0.3</v>
      </c>
    </row>
    <row r="82" spans="1:8">
      <c r="A82">
        <v>5</v>
      </c>
      <c r="B82" t="s">
        <v>116</v>
      </c>
      <c r="C82">
        <f>COUNTIF('Bulgaria Students Raw'!$I$2:$I$23,A82)</f>
        <v>14</v>
      </c>
      <c r="D82" s="4">
        <f>C82/22</f>
        <v>0.63636363636363635</v>
      </c>
      <c r="E82" s="4">
        <f>COUNTIFS('Bulgaria Students Raw'!$B$2:$B$23,"Romania",'Bulgaria Students Raw'!$I$2:$I$23,A82)</f>
        <v>8</v>
      </c>
      <c r="F82" s="4">
        <f>E82/12</f>
        <v>0.66666666666666663</v>
      </c>
      <c r="G82" s="4">
        <f>COUNTIFS('Bulgaria Students Raw'!$B$2:$B$23,"Turkey",'Bulgaria Students Raw'!$I$2:$I$23,A82)</f>
        <v>6</v>
      </c>
      <c r="H82" s="4">
        <f>G82/10</f>
        <v>0.6</v>
      </c>
    </row>
    <row r="88" spans="1:8">
      <c r="A88" s="5" t="s">
        <v>119</v>
      </c>
      <c r="B88" s="5"/>
      <c r="C88" s="5"/>
      <c r="D88" s="5"/>
      <c r="E88" s="5"/>
      <c r="F88" s="5"/>
      <c r="G88" s="5"/>
      <c r="H88" s="5"/>
    </row>
    <row r="89" spans="1:8" ht="27.6">
      <c r="A89" s="1" t="s">
        <v>86</v>
      </c>
      <c r="B89" s="1" t="s">
        <v>87</v>
      </c>
      <c r="C89" s="1" t="s">
        <v>88</v>
      </c>
      <c r="D89" s="1" t="s">
        <v>89</v>
      </c>
      <c r="E89" s="1" t="s">
        <v>90</v>
      </c>
      <c r="F89" s="1" t="s">
        <v>91</v>
      </c>
      <c r="G89" s="1" t="s">
        <v>92</v>
      </c>
      <c r="H89" s="1" t="s">
        <v>93</v>
      </c>
    </row>
    <row r="90" spans="1:8">
      <c r="A90">
        <v>1</v>
      </c>
      <c r="B90" t="s">
        <v>112</v>
      </c>
      <c r="C90">
        <f>COUNTIF('Bulgaria Students Raw'!$J$2:$J$23,A90)</f>
        <v>2</v>
      </c>
      <c r="D90" s="4">
        <f>C90/22</f>
        <v>9.0909090909090912E-2</v>
      </c>
      <c r="E90" s="4">
        <f>COUNTIFS('Bulgaria Students Raw'!$B$2:$B$23,"Romania",'Bulgaria Students Raw'!$J$2:$J$23,A90)</f>
        <v>2</v>
      </c>
      <c r="F90" s="4">
        <f>E90/12</f>
        <v>0.16666666666666666</v>
      </c>
      <c r="G90" s="4">
        <f>COUNTIFS('Bulgaria Students Raw'!$B$2:$B$23,"Turkey",'Bulgaria Students Raw'!$J$2:$J$23,A90)</f>
        <v>0</v>
      </c>
      <c r="H90" s="4">
        <f>G90/10</f>
        <v>0</v>
      </c>
    </row>
    <row r="91" spans="1:8">
      <c r="A91">
        <v>2</v>
      </c>
      <c r="B91" t="s">
        <v>113</v>
      </c>
      <c r="C91">
        <f>COUNTIF('Bulgaria Students Raw'!$J$2:$J$23,A91)</f>
        <v>0</v>
      </c>
      <c r="D91" s="4">
        <f>C91/22</f>
        <v>0</v>
      </c>
      <c r="E91" s="4">
        <f>COUNTIFS('Bulgaria Students Raw'!$B$2:$B$23,"Romania",'Bulgaria Students Raw'!$J$2:$J$23,A91)</f>
        <v>0</v>
      </c>
      <c r="F91" s="4">
        <f>E91/12</f>
        <v>0</v>
      </c>
      <c r="G91" s="4">
        <f>COUNTIFS('Bulgaria Students Raw'!$B$2:$B$23,"Turkey",'Bulgaria Students Raw'!$J$2:$J$23,A91)</f>
        <v>0</v>
      </c>
      <c r="H91" s="4">
        <f>G91/10</f>
        <v>0</v>
      </c>
    </row>
    <row r="92" spans="1:8">
      <c r="A92">
        <v>3</v>
      </c>
      <c r="B92" t="s">
        <v>114</v>
      </c>
      <c r="C92">
        <f>COUNTIF('Bulgaria Students Raw'!$J$2:$J$23,A92)</f>
        <v>1</v>
      </c>
      <c r="D92" s="4">
        <f>C92/22</f>
        <v>4.5454545454545456E-2</v>
      </c>
      <c r="E92" s="4">
        <f>COUNTIFS('Bulgaria Students Raw'!$B$2:$B$23,"Romania",'Bulgaria Students Raw'!$J$2:$J$23,A92)</f>
        <v>0</v>
      </c>
      <c r="F92" s="4">
        <f>E92/12</f>
        <v>0</v>
      </c>
      <c r="G92" s="4">
        <f>COUNTIFS('Bulgaria Students Raw'!$B$2:$B$23,"Turkey",'Bulgaria Students Raw'!$J$2:$J$23,A92)</f>
        <v>1</v>
      </c>
      <c r="H92" s="4">
        <f>G92/10</f>
        <v>0.1</v>
      </c>
    </row>
    <row r="93" spans="1:8">
      <c r="A93">
        <v>4</v>
      </c>
      <c r="B93" t="s">
        <v>115</v>
      </c>
      <c r="C93">
        <f>COUNTIF('Bulgaria Students Raw'!$J$2:$J$23,A93)</f>
        <v>9</v>
      </c>
      <c r="D93" s="4">
        <f>C93/22</f>
        <v>0.40909090909090912</v>
      </c>
      <c r="E93" s="4">
        <f>COUNTIFS('Bulgaria Students Raw'!$B$2:$B$23,"Romania",'Bulgaria Students Raw'!$J$2:$J$23,A93)</f>
        <v>3</v>
      </c>
      <c r="F93" s="4">
        <f>E93/12</f>
        <v>0.25</v>
      </c>
      <c r="G93" s="4">
        <f>COUNTIFS('Bulgaria Students Raw'!$B$2:$B$23,"Turkey",'Bulgaria Students Raw'!$J$2:$J$23,A93)</f>
        <v>6</v>
      </c>
      <c r="H93" s="4">
        <f>G93/10</f>
        <v>0.6</v>
      </c>
    </row>
    <row r="94" spans="1:8">
      <c r="A94">
        <v>5</v>
      </c>
      <c r="B94" t="s">
        <v>116</v>
      </c>
      <c r="C94">
        <f>COUNTIF('Bulgaria Students Raw'!$J$2:$J$23,A94)</f>
        <v>10</v>
      </c>
      <c r="D94" s="4">
        <f>C94/22</f>
        <v>0.45454545454545453</v>
      </c>
      <c r="E94" s="4">
        <f>COUNTIFS('Bulgaria Students Raw'!$B$2:$B$23,"Romania",'Bulgaria Students Raw'!$J$2:$J$23,A94)</f>
        <v>7</v>
      </c>
      <c r="F94" s="4">
        <f>E94/12</f>
        <v>0.58333333333333337</v>
      </c>
      <c r="G94" s="4">
        <f>COUNTIFS('Bulgaria Students Raw'!$B$2:$B$23,"Turkey",'Bulgaria Students Raw'!$J$2:$J$23,A94)</f>
        <v>3</v>
      </c>
      <c r="H94" s="4">
        <f>G94/10</f>
        <v>0.3</v>
      </c>
    </row>
    <row r="100" spans="1:8">
      <c r="A100" s="5" t="s">
        <v>120</v>
      </c>
      <c r="B100" s="5"/>
      <c r="C100" s="5"/>
      <c r="D100" s="5"/>
      <c r="E100" s="5"/>
      <c r="F100" s="5"/>
      <c r="G100" s="5"/>
      <c r="H100" s="5"/>
    </row>
    <row r="101" spans="1:8" ht="27.6">
      <c r="A101" s="1" t="s">
        <v>86</v>
      </c>
      <c r="B101" s="1" t="s">
        <v>87</v>
      </c>
      <c r="C101" s="1" t="s">
        <v>88</v>
      </c>
      <c r="D101" s="1" t="s">
        <v>89</v>
      </c>
      <c r="E101" s="1" t="s">
        <v>90</v>
      </c>
      <c r="F101" s="1" t="s">
        <v>91</v>
      </c>
      <c r="G101" s="1" t="s">
        <v>92</v>
      </c>
      <c r="H101" s="1" t="s">
        <v>93</v>
      </c>
    </row>
    <row r="102" spans="1:8">
      <c r="A102">
        <v>1</v>
      </c>
      <c r="B102" t="s">
        <v>106</v>
      </c>
      <c r="C102">
        <f>COUNTIF('Bulgaria Students Raw'!$K$2:$K$23,A102)</f>
        <v>1</v>
      </c>
      <c r="D102" s="4">
        <f>C102/22</f>
        <v>4.5454545454545456E-2</v>
      </c>
      <c r="E102" s="4">
        <f>COUNTIFS('Bulgaria Students Raw'!$B$2:$B$23,"Romania",'Bulgaria Students Raw'!$K$2:$K$23,A102)</f>
        <v>1</v>
      </c>
      <c r="F102" s="4">
        <f>E102/12</f>
        <v>8.3333333333333329E-2</v>
      </c>
      <c r="G102" s="4">
        <f>COUNTIFS('Bulgaria Students Raw'!$B$2:$B$23,"Turkey",'Bulgaria Students Raw'!$K$2:$K$23,A102)</f>
        <v>0</v>
      </c>
      <c r="H102" s="4">
        <f>G102/10</f>
        <v>0</v>
      </c>
    </row>
    <row r="103" spans="1:8">
      <c r="A103">
        <v>2</v>
      </c>
      <c r="B103" t="s">
        <v>107</v>
      </c>
      <c r="C103">
        <f>COUNTIF('Bulgaria Students Raw'!$K$2:$K$23,A103)</f>
        <v>0</v>
      </c>
      <c r="D103" s="4">
        <f>C103/22</f>
        <v>0</v>
      </c>
      <c r="E103" s="4">
        <f>COUNTIFS('Bulgaria Students Raw'!$B$2:$B$23,"Romania",'Bulgaria Students Raw'!$K$2:$K$23,A103)</f>
        <v>0</v>
      </c>
      <c r="F103" s="4">
        <f>E103/12</f>
        <v>0</v>
      </c>
      <c r="G103" s="4">
        <f>COUNTIFS('Bulgaria Students Raw'!$B$2:$B$23,"Turkey",'Bulgaria Students Raw'!$K$2:$K$23,A103)</f>
        <v>0</v>
      </c>
      <c r="H103" s="4">
        <f>G103/10</f>
        <v>0</v>
      </c>
    </row>
    <row r="104" spans="1:8">
      <c r="A104">
        <v>3</v>
      </c>
      <c r="B104" t="s">
        <v>96</v>
      </c>
      <c r="C104">
        <f>COUNTIF('Bulgaria Students Raw'!$K$2:$K$23,A104)</f>
        <v>1</v>
      </c>
      <c r="D104" s="4">
        <f>C104/22</f>
        <v>4.5454545454545456E-2</v>
      </c>
      <c r="E104" s="4">
        <f>COUNTIFS('Bulgaria Students Raw'!$B$2:$B$23,"Romania",'Bulgaria Students Raw'!$K$2:$K$23,A104)</f>
        <v>0</v>
      </c>
      <c r="F104" s="4">
        <f>E104/12</f>
        <v>0</v>
      </c>
      <c r="G104" s="4">
        <f>COUNTIFS('Bulgaria Students Raw'!$B$2:$B$23,"Turkey",'Bulgaria Students Raw'!$K$2:$K$23,A104)</f>
        <v>1</v>
      </c>
      <c r="H104" s="4">
        <f>G104/10</f>
        <v>0.1</v>
      </c>
    </row>
    <row r="105" spans="1:8">
      <c r="A105">
        <v>4</v>
      </c>
      <c r="B105" t="s">
        <v>108</v>
      </c>
      <c r="C105">
        <f>COUNTIF('Bulgaria Students Raw'!$K$2:$K$23,A105)</f>
        <v>6</v>
      </c>
      <c r="D105" s="4">
        <f>C105/22</f>
        <v>0.27272727272727271</v>
      </c>
      <c r="E105" s="4">
        <f>COUNTIFS('Bulgaria Students Raw'!$B$2:$B$23,"Romania",'Bulgaria Students Raw'!$K$2:$K$23,A105)</f>
        <v>3</v>
      </c>
      <c r="F105" s="4">
        <f>E105/12</f>
        <v>0.25</v>
      </c>
      <c r="G105" s="4">
        <f>COUNTIFS('Bulgaria Students Raw'!$B$2:$B$23,"Turkey",'Bulgaria Students Raw'!$K$2:$K$23,A105)</f>
        <v>3</v>
      </c>
      <c r="H105" s="4">
        <f>G105/10</f>
        <v>0.3</v>
      </c>
    </row>
    <row r="106" spans="1:8">
      <c r="A106">
        <v>5</v>
      </c>
      <c r="B106" t="s">
        <v>109</v>
      </c>
      <c r="C106">
        <f>COUNTIF('Bulgaria Students Raw'!$K$2:$K$23,A106)</f>
        <v>14</v>
      </c>
      <c r="D106" s="4">
        <f>C106/22</f>
        <v>0.63636363636363635</v>
      </c>
      <c r="E106" s="4">
        <f>COUNTIFS('Bulgaria Students Raw'!$B$2:$B$23,"Romania",'Bulgaria Students Raw'!$K$2:$K$23,A106)</f>
        <v>8</v>
      </c>
      <c r="F106" s="4">
        <f>E106/12</f>
        <v>0.66666666666666663</v>
      </c>
      <c r="G106" s="4">
        <f>COUNTIFS('Bulgaria Students Raw'!$B$2:$B$23,"Turkey",'Bulgaria Students Raw'!$K$2:$K$23,A106)</f>
        <v>6</v>
      </c>
      <c r="H106" s="4">
        <f>G106/10</f>
        <v>0.6</v>
      </c>
    </row>
    <row r="112" spans="1:8">
      <c r="A112" s="5" t="s">
        <v>121</v>
      </c>
      <c r="B112" s="5"/>
      <c r="C112" s="5"/>
      <c r="D112" s="5"/>
      <c r="E112" s="5"/>
      <c r="F112" s="5"/>
      <c r="G112" s="5"/>
      <c r="H112" s="5"/>
    </row>
    <row r="113" spans="1:8" ht="27.6">
      <c r="A113" s="1" t="s">
        <v>86</v>
      </c>
      <c r="B113" s="1" t="s">
        <v>87</v>
      </c>
      <c r="C113" s="1" t="s">
        <v>88</v>
      </c>
      <c r="D113" s="1" t="s">
        <v>89</v>
      </c>
      <c r="E113" s="1" t="s">
        <v>90</v>
      </c>
      <c r="F113" s="1" t="s">
        <v>91</v>
      </c>
      <c r="G113" s="1" t="s">
        <v>92</v>
      </c>
      <c r="H113" s="1" t="s">
        <v>93</v>
      </c>
    </row>
    <row r="114" spans="1:8">
      <c r="A114">
        <v>1</v>
      </c>
      <c r="B114" t="s">
        <v>122</v>
      </c>
      <c r="C114">
        <f>COUNTIF('Bulgaria Students Raw'!$L$2:$L$23,A114)</f>
        <v>1</v>
      </c>
      <c r="D114" s="4">
        <f>C114/22</f>
        <v>4.5454545454545456E-2</v>
      </c>
      <c r="E114" s="4">
        <f>COUNTIFS('Bulgaria Students Raw'!$B$2:$B$23,"Romania",'Bulgaria Students Raw'!$L$2:$L$23,A114)</f>
        <v>1</v>
      </c>
      <c r="F114" s="4">
        <f>E114/12</f>
        <v>8.3333333333333329E-2</v>
      </c>
      <c r="G114" s="4">
        <f>COUNTIFS('Bulgaria Students Raw'!$B$2:$B$23,"Turkey",'Bulgaria Students Raw'!$L$2:$L$23,A114)</f>
        <v>0</v>
      </c>
      <c r="H114" s="4">
        <f>G114/10</f>
        <v>0</v>
      </c>
    </row>
    <row r="115" spans="1:8">
      <c r="A115">
        <v>2</v>
      </c>
      <c r="B115" t="s">
        <v>123</v>
      </c>
      <c r="C115">
        <f>COUNTIF('Bulgaria Students Raw'!$L$2:$L$23,A115)</f>
        <v>0</v>
      </c>
      <c r="D115" s="4">
        <f>C115/22</f>
        <v>0</v>
      </c>
      <c r="E115" s="4">
        <f>COUNTIFS('Bulgaria Students Raw'!$B$2:$B$23,"Romania",'Bulgaria Students Raw'!$L$2:$L$23,A115)</f>
        <v>0</v>
      </c>
      <c r="F115" s="4">
        <f>E115/12</f>
        <v>0</v>
      </c>
      <c r="G115" s="4">
        <f>COUNTIFS('Bulgaria Students Raw'!$B$2:$B$23,"Turkey",'Bulgaria Students Raw'!$L$2:$L$23,A115)</f>
        <v>0</v>
      </c>
      <c r="H115" s="4">
        <f>G115/10</f>
        <v>0</v>
      </c>
    </row>
    <row r="116" spans="1:8">
      <c r="A116">
        <v>3</v>
      </c>
      <c r="B116" t="s">
        <v>124</v>
      </c>
      <c r="C116">
        <f>COUNTIF('Bulgaria Students Raw'!$L$2:$L$23,A116)</f>
        <v>1</v>
      </c>
      <c r="D116" s="4">
        <f>C116/22</f>
        <v>4.5454545454545456E-2</v>
      </c>
      <c r="E116" s="4">
        <f>COUNTIFS('Bulgaria Students Raw'!$B$2:$B$23,"Romania",'Bulgaria Students Raw'!$L$2:$L$23,A116)</f>
        <v>0</v>
      </c>
      <c r="F116" s="4">
        <f>E116/12</f>
        <v>0</v>
      </c>
      <c r="G116" s="4">
        <f>COUNTIFS('Bulgaria Students Raw'!$B$2:$B$23,"Turkey",'Bulgaria Students Raw'!$L$2:$L$23,A116)</f>
        <v>1</v>
      </c>
      <c r="H116" s="4">
        <f>G116/10</f>
        <v>0.1</v>
      </c>
    </row>
    <row r="117" spans="1:8">
      <c r="A117">
        <v>4</v>
      </c>
      <c r="B117" t="s">
        <v>125</v>
      </c>
      <c r="C117">
        <f>COUNTIF('Bulgaria Students Raw'!$L$2:$L$23,A117)</f>
        <v>8</v>
      </c>
      <c r="D117" s="4">
        <f>C117/22</f>
        <v>0.36363636363636365</v>
      </c>
      <c r="E117" s="4">
        <f>COUNTIFS('Bulgaria Students Raw'!$B$2:$B$23,"Romania",'Bulgaria Students Raw'!$L$2:$L$23,A117)</f>
        <v>2</v>
      </c>
      <c r="F117" s="4">
        <f>E117/12</f>
        <v>0.16666666666666666</v>
      </c>
      <c r="G117" s="4">
        <f>COUNTIFS('Bulgaria Students Raw'!$B$2:$B$23,"Turkey",'Bulgaria Students Raw'!$L$2:$L$23,A117)</f>
        <v>6</v>
      </c>
      <c r="H117" s="4">
        <f>G117/10</f>
        <v>0.6</v>
      </c>
    </row>
    <row r="118" spans="1:8">
      <c r="A118">
        <v>5</v>
      </c>
      <c r="B118" t="s">
        <v>126</v>
      </c>
      <c r="C118">
        <f>COUNTIF('Bulgaria Students Raw'!$L$2:$L$23,A118)</f>
        <v>12</v>
      </c>
      <c r="D118" s="4">
        <f>C118/22</f>
        <v>0.54545454545454541</v>
      </c>
      <c r="E118" s="4">
        <f>COUNTIFS('Bulgaria Students Raw'!$B$2:$B$23,"Romania",'Bulgaria Students Raw'!$L$2:$L$23,A118)</f>
        <v>9</v>
      </c>
      <c r="F118" s="4">
        <f>E118/12</f>
        <v>0.75</v>
      </c>
      <c r="G118" s="4">
        <f>COUNTIFS('Bulgaria Students Raw'!$B$2:$B$23,"Turkey",'Bulgaria Students Raw'!$L$2:$L$23,A118)</f>
        <v>3</v>
      </c>
      <c r="H118" s="4">
        <f>G118/10</f>
        <v>0.3</v>
      </c>
    </row>
    <row r="124" spans="1:8">
      <c r="A124" s="5" t="s">
        <v>127</v>
      </c>
      <c r="B124" s="5"/>
      <c r="C124" s="5"/>
      <c r="D124" s="5"/>
      <c r="E124" s="5"/>
      <c r="F124" s="5"/>
      <c r="G124" s="5"/>
      <c r="H124" s="5"/>
    </row>
    <row r="125" spans="1:8" ht="27.6">
      <c r="A125" s="1" t="s">
        <v>86</v>
      </c>
      <c r="B125" s="1" t="s">
        <v>87</v>
      </c>
      <c r="C125" s="1" t="s">
        <v>88</v>
      </c>
      <c r="D125" s="1" t="s">
        <v>89</v>
      </c>
      <c r="E125" s="1" t="s">
        <v>90</v>
      </c>
      <c r="F125" s="1" t="s">
        <v>91</v>
      </c>
      <c r="G125" s="1" t="s">
        <v>92</v>
      </c>
      <c r="H125" s="1" t="s">
        <v>93</v>
      </c>
    </row>
    <row r="126" spans="1:8">
      <c r="A126">
        <v>1</v>
      </c>
      <c r="B126" t="s">
        <v>128</v>
      </c>
      <c r="C126">
        <f>COUNTIF('Bulgaria Students Raw'!$M$2:$M$23,A126)</f>
        <v>0</v>
      </c>
      <c r="D126" s="4">
        <f>C126/22</f>
        <v>0</v>
      </c>
      <c r="E126" s="4">
        <f>COUNTIFS('Bulgaria Students Raw'!$B$2:$B$23,"Romania",'Bulgaria Students Raw'!$M$2:$M$23,A126)</f>
        <v>0</v>
      </c>
      <c r="F126" s="4">
        <f>E126/12</f>
        <v>0</v>
      </c>
      <c r="G126" s="4">
        <f>COUNTIFS('Bulgaria Students Raw'!$B$2:$B$23,"Turkey",'Bulgaria Students Raw'!$M$2:$M$23,A126)</f>
        <v>0</v>
      </c>
      <c r="H126" s="4">
        <f>G126/10</f>
        <v>0</v>
      </c>
    </row>
    <row r="127" spans="1:8">
      <c r="A127">
        <v>2</v>
      </c>
      <c r="B127" t="s">
        <v>129</v>
      </c>
      <c r="C127">
        <f>COUNTIF('Bulgaria Students Raw'!$M$2:$M$23,A127)</f>
        <v>0</v>
      </c>
      <c r="D127" s="4">
        <f>C127/22</f>
        <v>0</v>
      </c>
      <c r="E127" s="4">
        <f>COUNTIFS('Bulgaria Students Raw'!$B$2:$B$23,"Romania",'Bulgaria Students Raw'!$M$2:$M$23,A127)</f>
        <v>0</v>
      </c>
      <c r="F127" s="4">
        <f>E127/12</f>
        <v>0</v>
      </c>
      <c r="G127" s="4">
        <f>COUNTIFS('Bulgaria Students Raw'!$B$2:$B$23,"Turkey",'Bulgaria Students Raw'!$M$2:$M$23,A127)</f>
        <v>0</v>
      </c>
      <c r="H127" s="4">
        <f>G127/10</f>
        <v>0</v>
      </c>
    </row>
    <row r="128" spans="1:8">
      <c r="A128">
        <v>3</v>
      </c>
      <c r="B128" t="s">
        <v>130</v>
      </c>
      <c r="C128">
        <f>COUNTIF('Bulgaria Students Raw'!$M$2:$M$23,A128)</f>
        <v>3</v>
      </c>
      <c r="D128" s="4">
        <f>C128/22</f>
        <v>0.13636363636363635</v>
      </c>
      <c r="E128" s="4">
        <f>COUNTIFS('Bulgaria Students Raw'!$B$2:$B$23,"Romania",'Bulgaria Students Raw'!$M$2:$M$23,A128)</f>
        <v>2</v>
      </c>
      <c r="F128" s="4">
        <f>E128/12</f>
        <v>0.16666666666666666</v>
      </c>
      <c r="G128" s="4">
        <f>COUNTIFS('Bulgaria Students Raw'!$B$2:$B$23,"Turkey",'Bulgaria Students Raw'!$M$2:$M$23,A128)</f>
        <v>1</v>
      </c>
      <c r="H128" s="4">
        <f>G128/10</f>
        <v>0.1</v>
      </c>
    </row>
    <row r="129" spans="1:8">
      <c r="A129">
        <v>4</v>
      </c>
      <c r="B129" t="s">
        <v>131</v>
      </c>
      <c r="C129">
        <f>COUNTIF('Bulgaria Students Raw'!$M$2:$M$23,A129)</f>
        <v>7</v>
      </c>
      <c r="D129" s="4">
        <f>C129/22</f>
        <v>0.31818181818181818</v>
      </c>
      <c r="E129" s="4">
        <f>COUNTIFS('Bulgaria Students Raw'!$B$2:$B$23,"Romania",'Bulgaria Students Raw'!$M$2:$M$23,A129)</f>
        <v>3</v>
      </c>
      <c r="F129" s="4">
        <f>E129/12</f>
        <v>0.25</v>
      </c>
      <c r="G129" s="4">
        <f>COUNTIFS('Bulgaria Students Raw'!$B$2:$B$23,"Turkey",'Bulgaria Students Raw'!$M$2:$M$23,A129)</f>
        <v>4</v>
      </c>
      <c r="H129" s="4">
        <f>G129/10</f>
        <v>0.4</v>
      </c>
    </row>
    <row r="130" spans="1:8">
      <c r="A130">
        <v>5</v>
      </c>
      <c r="B130" t="s">
        <v>132</v>
      </c>
      <c r="C130">
        <f>COUNTIF('Bulgaria Students Raw'!$M$2:$M$23,A130)</f>
        <v>12</v>
      </c>
      <c r="D130" s="4">
        <f>C130/22</f>
        <v>0.54545454545454541</v>
      </c>
      <c r="E130" s="4">
        <f>COUNTIFS('Bulgaria Students Raw'!$B$2:$B$23,"Romania",'Bulgaria Students Raw'!$M$2:$M$23,A130)</f>
        <v>7</v>
      </c>
      <c r="F130" s="4">
        <f>E130/12</f>
        <v>0.58333333333333337</v>
      </c>
      <c r="G130" s="4">
        <f>COUNTIFS('Bulgaria Students Raw'!$B$2:$B$23,"Turkey",'Bulgaria Students Raw'!$M$2:$M$23,A130)</f>
        <v>5</v>
      </c>
      <c r="H130" s="4">
        <f>G130/10</f>
        <v>0.5</v>
      </c>
    </row>
    <row r="136" spans="1:8">
      <c r="A136" s="5" t="s">
        <v>133</v>
      </c>
      <c r="B136" s="5"/>
      <c r="C136" s="5"/>
      <c r="D136" s="5"/>
      <c r="E136" s="5"/>
      <c r="F136" s="5"/>
      <c r="G136" s="5"/>
      <c r="H136" s="5"/>
    </row>
    <row r="137" spans="1:8" ht="27.6">
      <c r="A137" s="1" t="s">
        <v>86</v>
      </c>
      <c r="B137" s="1" t="s">
        <v>87</v>
      </c>
      <c r="C137" s="1" t="s">
        <v>88</v>
      </c>
      <c r="D137" s="1" t="s">
        <v>89</v>
      </c>
      <c r="E137" s="1" t="s">
        <v>90</v>
      </c>
      <c r="F137" s="1" t="s">
        <v>91</v>
      </c>
      <c r="G137" s="1" t="s">
        <v>92</v>
      </c>
      <c r="H137" s="1" t="s">
        <v>93</v>
      </c>
    </row>
    <row r="138" spans="1:8">
      <c r="A138">
        <v>1</v>
      </c>
      <c r="B138" t="s">
        <v>134</v>
      </c>
      <c r="C138">
        <f>COUNTIF('Bulgaria Students Raw'!$N$2:$N$23,A138)</f>
        <v>1</v>
      </c>
      <c r="D138" s="4">
        <f>C138/22</f>
        <v>4.5454545454545456E-2</v>
      </c>
      <c r="E138" s="4">
        <f>COUNTIFS('Bulgaria Students Raw'!$B$2:$B$23,"Romania",'Bulgaria Students Raw'!$N$2:$N$23,A138)</f>
        <v>1</v>
      </c>
      <c r="F138" s="4">
        <f>E138/12</f>
        <v>8.3333333333333329E-2</v>
      </c>
      <c r="G138" s="4">
        <f>COUNTIFS('Bulgaria Students Raw'!$B$2:$B$23,"Turkey",'Bulgaria Students Raw'!$N$2:$N$23,A138)</f>
        <v>0</v>
      </c>
      <c r="H138" s="4">
        <f>G138/10</f>
        <v>0</v>
      </c>
    </row>
    <row r="139" spans="1:8">
      <c r="A139">
        <v>2</v>
      </c>
      <c r="B139" t="s">
        <v>135</v>
      </c>
      <c r="C139">
        <f>COUNTIF('Bulgaria Students Raw'!$N$2:$N$23,A139)</f>
        <v>1</v>
      </c>
      <c r="D139" s="4">
        <f>C139/22</f>
        <v>4.5454545454545456E-2</v>
      </c>
      <c r="E139" s="4">
        <f>COUNTIFS('Bulgaria Students Raw'!$B$2:$B$23,"Romania",'Bulgaria Students Raw'!$N$2:$N$23,A139)</f>
        <v>0</v>
      </c>
      <c r="F139" s="4">
        <f>E139/12</f>
        <v>0</v>
      </c>
      <c r="G139" s="4">
        <f>COUNTIFS('Bulgaria Students Raw'!$B$2:$B$23,"Turkey",'Bulgaria Students Raw'!$N$2:$N$23,A139)</f>
        <v>1</v>
      </c>
      <c r="H139" s="4">
        <f>G139/10</f>
        <v>0.1</v>
      </c>
    </row>
    <row r="140" spans="1:8">
      <c r="A140">
        <v>3</v>
      </c>
      <c r="B140" t="s">
        <v>136</v>
      </c>
      <c r="C140">
        <f>COUNTIF('Bulgaria Students Raw'!$N$2:$N$23,A140)</f>
        <v>1</v>
      </c>
      <c r="D140" s="4">
        <f>C140/22</f>
        <v>4.5454545454545456E-2</v>
      </c>
      <c r="E140" s="4">
        <f>COUNTIFS('Bulgaria Students Raw'!$B$2:$B$23,"Romania",'Bulgaria Students Raw'!$N$2:$N$23,A140)</f>
        <v>0</v>
      </c>
      <c r="F140" s="4">
        <f>E140/12</f>
        <v>0</v>
      </c>
      <c r="G140" s="4">
        <f>COUNTIFS('Bulgaria Students Raw'!$B$2:$B$23,"Turkey",'Bulgaria Students Raw'!$N$2:$N$23,A140)</f>
        <v>1</v>
      </c>
      <c r="H140" s="4">
        <f>G140/10</f>
        <v>0.1</v>
      </c>
    </row>
    <row r="141" spans="1:8">
      <c r="A141">
        <v>4</v>
      </c>
      <c r="B141" t="s">
        <v>137</v>
      </c>
      <c r="C141">
        <f>COUNTIF('Bulgaria Students Raw'!$N$2:$N$23,A141)</f>
        <v>6</v>
      </c>
      <c r="D141" s="4">
        <f>C141/22</f>
        <v>0.27272727272727271</v>
      </c>
      <c r="E141" s="4">
        <f>COUNTIFS('Bulgaria Students Raw'!$B$2:$B$23,"Romania",'Bulgaria Students Raw'!$N$2:$N$23,A141)</f>
        <v>3</v>
      </c>
      <c r="F141" s="4">
        <f>E141/12</f>
        <v>0.25</v>
      </c>
      <c r="G141" s="4">
        <f>COUNTIFS('Bulgaria Students Raw'!$B$2:$B$23,"Turkey",'Bulgaria Students Raw'!$N$2:$N$23,A141)</f>
        <v>3</v>
      </c>
      <c r="H141" s="4">
        <f>G141/10</f>
        <v>0.3</v>
      </c>
    </row>
    <row r="142" spans="1:8">
      <c r="A142">
        <v>5</v>
      </c>
      <c r="B142" t="s">
        <v>138</v>
      </c>
      <c r="C142">
        <f>COUNTIF('Bulgaria Students Raw'!$N$2:$N$23,A142)</f>
        <v>13</v>
      </c>
      <c r="D142" s="4">
        <f>C142/22</f>
        <v>0.59090909090909094</v>
      </c>
      <c r="E142" s="4">
        <f>COUNTIFS('Bulgaria Students Raw'!$B$2:$B$23,"Romania",'Bulgaria Students Raw'!$N$2:$N$23,A142)</f>
        <v>8</v>
      </c>
      <c r="F142" s="4">
        <f>E142/12</f>
        <v>0.66666666666666663</v>
      </c>
      <c r="G142" s="4">
        <f>COUNTIFS('Bulgaria Students Raw'!$B$2:$B$23,"Turkey",'Bulgaria Students Raw'!$N$2:$N$23,A142)</f>
        <v>5</v>
      </c>
      <c r="H142" s="4">
        <f>G142/10</f>
        <v>0.5</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{530201A4-99C7-5D8A-AD93-5ED2A7ECE3AE}</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{CC4420E4-C69B-DE43-8902-E45172D78000}</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{2CA7D60B-5189-EC84-E7B9-58297BD37546}</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{77110D04-27E6-C7B9-ACE9-035B00BC0195}</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{D76B03D8-6946-628A-706A-91B59ACC0F4B}</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{4FA0B362-F63C-A3BE-291B-82AADCE219EB}</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{59E4B5F6-BBFF-5DDF-672E-495DDCB00694}</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{07BD2219-A7F6-B062-7AC8-F89A7C837233}</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{3B75FDC3-C3BB-DB49-8B00-28A40FCC4855}</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{6BCF5682-20AB-CD07-D05D-907C4699ED86}</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{BF7D9128-686C-D867-1761-B300E6E1188C}</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{05E4EB44-ABDA-8335-94FD-31F7E8F87BCB}</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530201A4-99C7-5D8A-AD93-5ED2A7ECE3AE}">
            <x14:dataBar>
              <x14:cfvo type="min"/>
              <x14:cfvo type="max"/>
              <x14:negativeFillColor auto="1"/>
              <x14:axisColor auto="1"/>
            </x14:dataBar>
          </x14:cfRule>
          <xm:sqref>D6:D10</xm:sqref>
        </x14:conditionalFormatting>
        <x14:conditionalFormatting xmlns:xm="http://schemas.microsoft.com/office/excel/2006/main">
          <x14:cfRule type="dataBar" id="{CC4420E4-C69B-DE43-8902-E45172D78000}">
            <x14:dataBar>
              <x14:cfvo type="min"/>
              <x14:cfvo type="max"/>
              <x14:negativeFillColor auto="1"/>
              <x14:axisColor auto="1"/>
            </x14:dataBar>
          </x14:cfRule>
          <xm:sqref>D18:D22</xm:sqref>
        </x14:conditionalFormatting>
        <x14:conditionalFormatting xmlns:xm="http://schemas.microsoft.com/office/excel/2006/main">
          <x14:cfRule type="dataBar" id="{2CA7D60B-5189-EC84-E7B9-58297BD37546}">
            <x14:dataBar>
              <x14:cfvo type="min"/>
              <x14:cfvo type="max"/>
              <x14:negativeFillColor auto="1"/>
              <x14:axisColor auto="1"/>
            </x14:dataBar>
          </x14:cfRule>
          <xm:sqref>D30:D34</xm:sqref>
        </x14:conditionalFormatting>
        <x14:conditionalFormatting xmlns:xm="http://schemas.microsoft.com/office/excel/2006/main">
          <x14:cfRule type="dataBar" id="{77110D04-27E6-C7B9-ACE9-035B00BC0195}">
            <x14:dataBar>
              <x14:cfvo type="min"/>
              <x14:cfvo type="max"/>
              <x14:negativeFillColor auto="1"/>
              <x14:axisColor auto="1"/>
            </x14:dataBar>
          </x14:cfRule>
          <xm:sqref>D42:D46</xm:sqref>
        </x14:conditionalFormatting>
        <x14:conditionalFormatting xmlns:xm="http://schemas.microsoft.com/office/excel/2006/main">
          <x14:cfRule type="dataBar" id="{D76B03D8-6946-628A-706A-91B59ACC0F4B}">
            <x14:dataBar>
              <x14:cfvo type="min"/>
              <x14:cfvo type="max"/>
              <x14:negativeFillColor auto="1"/>
              <x14:axisColor auto="1"/>
            </x14:dataBar>
          </x14:cfRule>
          <xm:sqref>D54:D58</xm:sqref>
        </x14:conditionalFormatting>
        <x14:conditionalFormatting xmlns:xm="http://schemas.microsoft.com/office/excel/2006/main">
          <x14:cfRule type="dataBar" id="{4FA0B362-F63C-A3BE-291B-82AADCE219EB}">
            <x14:dataBar>
              <x14:cfvo type="min"/>
              <x14:cfvo type="max"/>
              <x14:negativeFillColor auto="1"/>
              <x14:axisColor auto="1"/>
            </x14:dataBar>
          </x14:cfRule>
          <xm:sqref>D66:D70</xm:sqref>
        </x14:conditionalFormatting>
        <x14:conditionalFormatting xmlns:xm="http://schemas.microsoft.com/office/excel/2006/main">
          <x14:cfRule type="dataBar" id="{59E4B5F6-BBFF-5DDF-672E-495DDCB00694}">
            <x14:dataBar>
              <x14:cfvo type="min"/>
              <x14:cfvo type="max"/>
              <x14:negativeFillColor auto="1"/>
              <x14:axisColor auto="1"/>
            </x14:dataBar>
          </x14:cfRule>
          <xm:sqref>D78:D82</xm:sqref>
        </x14:conditionalFormatting>
        <x14:conditionalFormatting xmlns:xm="http://schemas.microsoft.com/office/excel/2006/main">
          <x14:cfRule type="dataBar" id="{07BD2219-A7F6-B062-7AC8-F89A7C837233}">
            <x14:dataBar>
              <x14:cfvo type="min"/>
              <x14:cfvo type="max"/>
              <x14:negativeFillColor auto="1"/>
              <x14:axisColor auto="1"/>
            </x14:dataBar>
          </x14:cfRule>
          <xm:sqref>D90:D94</xm:sqref>
        </x14:conditionalFormatting>
        <x14:conditionalFormatting xmlns:xm="http://schemas.microsoft.com/office/excel/2006/main">
          <x14:cfRule type="dataBar" id="{3B75FDC3-C3BB-DB49-8B00-28A40FCC4855}">
            <x14:dataBar>
              <x14:cfvo type="min"/>
              <x14:cfvo type="max"/>
              <x14:negativeFillColor auto="1"/>
              <x14:axisColor auto="1"/>
            </x14:dataBar>
          </x14:cfRule>
          <xm:sqref>D102:D106</xm:sqref>
        </x14:conditionalFormatting>
        <x14:conditionalFormatting xmlns:xm="http://schemas.microsoft.com/office/excel/2006/main">
          <x14:cfRule type="dataBar" id="{6BCF5682-20AB-CD07-D05D-907C4699ED86}">
            <x14:dataBar>
              <x14:cfvo type="min"/>
              <x14:cfvo type="max"/>
              <x14:negativeFillColor auto="1"/>
              <x14:axisColor auto="1"/>
            </x14:dataBar>
          </x14:cfRule>
          <xm:sqref>D114:D118</xm:sqref>
        </x14:conditionalFormatting>
        <x14:conditionalFormatting xmlns:xm="http://schemas.microsoft.com/office/excel/2006/main">
          <x14:cfRule type="dataBar" id="{BF7D9128-686C-D867-1761-B300E6E1188C}">
            <x14:dataBar>
              <x14:cfvo type="min"/>
              <x14:cfvo type="max"/>
              <x14:negativeFillColor auto="1"/>
              <x14:axisColor auto="1"/>
            </x14:dataBar>
          </x14:cfRule>
          <xm:sqref>D126:D130</xm:sqref>
        </x14:conditionalFormatting>
        <x14:conditionalFormatting xmlns:xm="http://schemas.microsoft.com/office/excel/2006/main">
          <x14:cfRule type="dataBar" id="{05E4EB44-ABDA-8335-94FD-31F7E8F87BCB}">
            <x14:dataBar>
              <x14:cfvo type="min"/>
              <x14:cfvo type="max"/>
              <x14:negativeFillColor auto="1"/>
              <x14:axisColor auto="1"/>
            </x14:dataBar>
          </x14:cfRule>
          <xm:sqref>D138:D142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42"/>
  <sheetViews>
    <sheetView topLeftCell="A2" zoomScale="112" zoomScaleNormal="112" workbookViewId="0">
      <selection activeCell="A2" sqref="A2"/>
    </sheetView>
  </sheetViews>
  <sheetFormatPr defaultRowHeight="13.8"/>
  <cols>
    <col min="1" max="1" width="8" customWidth="1"/>
    <col min="2" max="2" width="34" customWidth="1"/>
    <col min="3" max="8" width="13" customWidth="1"/>
  </cols>
  <sheetData>
    <row r="1" spans="1:8" ht="21">
      <c r="A1" s="6" t="s">
        <v>139</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90</v>
      </c>
      <c r="F5" s="1" t="s">
        <v>91</v>
      </c>
      <c r="G5" s="1" t="s">
        <v>92</v>
      </c>
      <c r="H5" s="1" t="s">
        <v>93</v>
      </c>
    </row>
    <row r="6" spans="1:8">
      <c r="A6">
        <v>1</v>
      </c>
      <c r="B6" t="s">
        <v>94</v>
      </c>
      <c r="C6">
        <f>COUNTIF('Bulgaria Teachers Raw'!$C$2:$C$9,A6)</f>
        <v>0</v>
      </c>
      <c r="D6" s="4">
        <f>C6/8</f>
        <v>0</v>
      </c>
      <c r="E6" s="4">
        <f>COUNTIFS('Bulgaria Teachers Raw'!$B$2:$B$9,"Romania",'Bulgaria Teachers Raw'!$C$2:$C$9,A6)</f>
        <v>0</v>
      </c>
      <c r="F6" s="4">
        <f>E6/3</f>
        <v>0</v>
      </c>
      <c r="G6" s="4">
        <f>COUNTIFS('Bulgaria Teachers Raw'!$B$2:$B$9,"Turkey",'Bulgaria Teachers Raw'!$C$2:$C$9,A6)</f>
        <v>0</v>
      </c>
      <c r="H6" s="4">
        <f>G6/5</f>
        <v>0</v>
      </c>
    </row>
    <row r="7" spans="1:8">
      <c r="A7">
        <v>2</v>
      </c>
      <c r="B7" t="s">
        <v>95</v>
      </c>
      <c r="C7">
        <f>COUNTIF('Bulgaria Teachers Raw'!$C$2:$C$9,A7)</f>
        <v>0</v>
      </c>
      <c r="D7" s="4">
        <f>C7/8</f>
        <v>0</v>
      </c>
      <c r="E7" s="4">
        <f>COUNTIFS('Bulgaria Teachers Raw'!$B$2:$B$9,"Romania",'Bulgaria Teachers Raw'!$C$2:$C$9,A7)</f>
        <v>0</v>
      </c>
      <c r="F7" s="4">
        <f>E7/3</f>
        <v>0</v>
      </c>
      <c r="G7" s="4">
        <f>COUNTIFS('Bulgaria Teachers Raw'!$B$2:$B$9,"Turkey",'Bulgaria Teachers Raw'!$C$2:$C$9,A7)</f>
        <v>0</v>
      </c>
      <c r="H7" s="4">
        <f>G7/5</f>
        <v>0</v>
      </c>
    </row>
    <row r="8" spans="1:8">
      <c r="A8">
        <v>3</v>
      </c>
      <c r="B8" t="s">
        <v>96</v>
      </c>
      <c r="C8">
        <f>COUNTIF('Bulgaria Teachers Raw'!$C$2:$C$9,A8)</f>
        <v>0</v>
      </c>
      <c r="D8" s="4">
        <f>C8/8</f>
        <v>0</v>
      </c>
      <c r="E8" s="4">
        <f>COUNTIFS('Bulgaria Teachers Raw'!$B$2:$B$9,"Romania",'Bulgaria Teachers Raw'!$C$2:$C$9,A8)</f>
        <v>0</v>
      </c>
      <c r="F8" s="4">
        <f>E8/3</f>
        <v>0</v>
      </c>
      <c r="G8" s="4">
        <f>COUNTIFS('Bulgaria Teachers Raw'!$B$2:$B$9,"Turkey",'Bulgaria Teachers Raw'!$C$2:$C$9,A8)</f>
        <v>0</v>
      </c>
      <c r="H8" s="4">
        <f>G8/5</f>
        <v>0</v>
      </c>
    </row>
    <row r="9" spans="1:8">
      <c r="A9">
        <v>4</v>
      </c>
      <c r="B9" t="s">
        <v>97</v>
      </c>
      <c r="C9">
        <f>COUNTIF('Bulgaria Teachers Raw'!$C$2:$C$9,A9)</f>
        <v>3</v>
      </c>
      <c r="D9" s="4">
        <f>C9/8</f>
        <v>0.375</v>
      </c>
      <c r="E9" s="4">
        <f>COUNTIFS('Bulgaria Teachers Raw'!$B$2:$B$9,"Romania",'Bulgaria Teachers Raw'!$C$2:$C$9,A9)</f>
        <v>2</v>
      </c>
      <c r="F9" s="4">
        <f>E9/3</f>
        <v>0.66666666666666663</v>
      </c>
      <c r="G9" s="4">
        <f>COUNTIFS('Bulgaria Teachers Raw'!$B$2:$B$9,"Turkey",'Bulgaria Teachers Raw'!$C$2:$C$9,A9)</f>
        <v>1</v>
      </c>
      <c r="H9" s="4">
        <f>G9/5</f>
        <v>0.2</v>
      </c>
    </row>
    <row r="10" spans="1:8">
      <c r="A10">
        <v>5</v>
      </c>
      <c r="B10" t="s">
        <v>98</v>
      </c>
      <c r="C10">
        <f>COUNTIF('Bulgaria Teachers Raw'!$C$2:$C$9,A10)</f>
        <v>5</v>
      </c>
      <c r="D10" s="4">
        <f>C10/8</f>
        <v>0.625</v>
      </c>
      <c r="E10" s="4">
        <f>COUNTIFS('Bulgaria Teachers Raw'!$B$2:$B$9,"Romania",'Bulgaria Teachers Raw'!$C$2:$C$9,A10)</f>
        <v>1</v>
      </c>
      <c r="F10" s="4">
        <f>E10/3</f>
        <v>0.33333333333333331</v>
      </c>
      <c r="G10" s="4">
        <f>COUNTIFS('Bulgaria Teachers Raw'!$B$2:$B$9,"Turkey",'Bulgaria Teachers Raw'!$C$2:$C$9,A10)</f>
        <v>4</v>
      </c>
      <c r="H10" s="4">
        <f>G10/5</f>
        <v>0.8</v>
      </c>
    </row>
    <row r="16" spans="1:8">
      <c r="A16" s="5" t="s">
        <v>99</v>
      </c>
      <c r="B16" s="5"/>
      <c r="C16" s="5"/>
      <c r="D16" s="5"/>
      <c r="E16" s="5"/>
      <c r="F16" s="5"/>
      <c r="G16" s="5"/>
      <c r="H16" s="5"/>
    </row>
    <row r="17" spans="1:8" ht="27.6">
      <c r="A17" s="1" t="s">
        <v>86</v>
      </c>
      <c r="B17" s="1" t="s">
        <v>87</v>
      </c>
      <c r="C17" s="1" t="s">
        <v>88</v>
      </c>
      <c r="D17" s="1" t="s">
        <v>89</v>
      </c>
      <c r="E17" s="1" t="s">
        <v>90</v>
      </c>
      <c r="F17" s="1" t="s">
        <v>91</v>
      </c>
      <c r="G17" s="1" t="s">
        <v>92</v>
      </c>
      <c r="H17" s="1" t="s">
        <v>93</v>
      </c>
    </row>
    <row r="18" spans="1:8">
      <c r="A18">
        <v>1</v>
      </c>
      <c r="B18" t="s">
        <v>100</v>
      </c>
      <c r="C18">
        <f>COUNTIF('Bulgaria Teachers Raw'!$D$2:$D$9,A18)</f>
        <v>0</v>
      </c>
      <c r="D18" s="4">
        <f>C18/8</f>
        <v>0</v>
      </c>
      <c r="E18" s="4">
        <f>COUNTIFS('Bulgaria Teachers Raw'!$B$2:$B$9,"Romania",'Bulgaria Teachers Raw'!$D$2:$D$9,A18)</f>
        <v>0</v>
      </c>
      <c r="F18" s="4">
        <f>E18/3</f>
        <v>0</v>
      </c>
      <c r="G18" s="4">
        <f>COUNTIFS('Bulgaria Teachers Raw'!$B$2:$B$9,"Turkey",'Bulgaria Teachers Raw'!$D$2:$D$9,A18)</f>
        <v>0</v>
      </c>
      <c r="H18" s="4">
        <f>G18/5</f>
        <v>0</v>
      </c>
    </row>
    <row r="19" spans="1:8">
      <c r="A19">
        <v>2</v>
      </c>
      <c r="B19" t="s">
        <v>101</v>
      </c>
      <c r="C19">
        <f>COUNTIF('Bulgaria Teachers Raw'!$D$2:$D$9,A19)</f>
        <v>0</v>
      </c>
      <c r="D19" s="4">
        <f>C19/8</f>
        <v>0</v>
      </c>
      <c r="E19" s="4">
        <f>COUNTIFS('Bulgaria Teachers Raw'!$B$2:$B$9,"Romania",'Bulgaria Teachers Raw'!$D$2:$D$9,A19)</f>
        <v>0</v>
      </c>
      <c r="F19" s="4">
        <f>E19/3</f>
        <v>0</v>
      </c>
      <c r="G19" s="4">
        <f>COUNTIFS('Bulgaria Teachers Raw'!$B$2:$B$9,"Turkey",'Bulgaria Teachers Raw'!$D$2:$D$9,A19)</f>
        <v>0</v>
      </c>
      <c r="H19" s="4">
        <f>G19/5</f>
        <v>0</v>
      </c>
    </row>
    <row r="20" spans="1:8">
      <c r="A20">
        <v>3</v>
      </c>
      <c r="B20" t="s">
        <v>102</v>
      </c>
      <c r="C20">
        <f>COUNTIF('Bulgaria Teachers Raw'!$D$2:$D$9,A20)</f>
        <v>0</v>
      </c>
      <c r="D20" s="4">
        <f>C20/8</f>
        <v>0</v>
      </c>
      <c r="E20" s="4">
        <f>COUNTIFS('Bulgaria Teachers Raw'!$B$2:$B$9,"Romania",'Bulgaria Teachers Raw'!$D$2:$D$9,A20)</f>
        <v>0</v>
      </c>
      <c r="F20" s="4">
        <f>E20/3</f>
        <v>0</v>
      </c>
      <c r="G20" s="4">
        <f>COUNTIFS('Bulgaria Teachers Raw'!$B$2:$B$9,"Turkey",'Bulgaria Teachers Raw'!$D$2:$D$9,A20)</f>
        <v>0</v>
      </c>
      <c r="H20" s="4">
        <f>G20/5</f>
        <v>0</v>
      </c>
    </row>
    <row r="21" spans="1:8">
      <c r="A21">
        <v>4</v>
      </c>
      <c r="B21" t="s">
        <v>103</v>
      </c>
      <c r="C21">
        <f>COUNTIF('Bulgaria Teachers Raw'!$D$2:$D$9,A21)</f>
        <v>4</v>
      </c>
      <c r="D21" s="4">
        <f>C21/8</f>
        <v>0.5</v>
      </c>
      <c r="E21" s="4">
        <f>COUNTIFS('Bulgaria Teachers Raw'!$B$2:$B$9,"Romania",'Bulgaria Teachers Raw'!$D$2:$D$9,A21)</f>
        <v>1</v>
      </c>
      <c r="F21" s="4">
        <f>E21/3</f>
        <v>0.33333333333333331</v>
      </c>
      <c r="G21" s="4">
        <f>COUNTIFS('Bulgaria Teachers Raw'!$B$2:$B$9,"Turkey",'Bulgaria Teachers Raw'!$D$2:$D$9,A21)</f>
        <v>3</v>
      </c>
      <c r="H21" s="4">
        <f>G21/5</f>
        <v>0.6</v>
      </c>
    </row>
    <row r="22" spans="1:8">
      <c r="A22">
        <v>5</v>
      </c>
      <c r="B22" t="s">
        <v>104</v>
      </c>
      <c r="C22">
        <f>COUNTIF('Bulgaria Teachers Raw'!$D$2:$D$9,A22)</f>
        <v>4</v>
      </c>
      <c r="D22" s="4">
        <f>C22/8</f>
        <v>0.5</v>
      </c>
      <c r="E22" s="4">
        <f>COUNTIFS('Bulgaria Teachers Raw'!$B$2:$B$9,"Romania",'Bulgaria Teachers Raw'!$D$2:$D$9,A22)</f>
        <v>2</v>
      </c>
      <c r="F22" s="4">
        <f>E22/3</f>
        <v>0.66666666666666663</v>
      </c>
      <c r="G22" s="4">
        <f>COUNTIFS('Bulgaria Teachers Raw'!$B$2:$B$9,"Turkey",'Bulgaria Teachers Raw'!$D$2:$D$9,A22)</f>
        <v>2</v>
      </c>
      <c r="H22" s="4">
        <f>G22/5</f>
        <v>0.4</v>
      </c>
    </row>
    <row r="28" spans="1:8">
      <c r="A28" s="5" t="s">
        <v>140</v>
      </c>
      <c r="B28" s="5"/>
      <c r="C28" s="5"/>
      <c r="D28" s="5"/>
      <c r="E28" s="5"/>
      <c r="F28" s="5"/>
      <c r="G28" s="5"/>
      <c r="H28" s="5"/>
    </row>
    <row r="29" spans="1:8" ht="27.6">
      <c r="A29" s="1" t="s">
        <v>86</v>
      </c>
      <c r="B29" s="1" t="s">
        <v>87</v>
      </c>
      <c r="C29" s="1" t="s">
        <v>88</v>
      </c>
      <c r="D29" s="1" t="s">
        <v>89</v>
      </c>
      <c r="E29" s="1" t="s">
        <v>90</v>
      </c>
      <c r="F29" s="1" t="s">
        <v>91</v>
      </c>
      <c r="G29" s="1" t="s">
        <v>92</v>
      </c>
      <c r="H29" s="1" t="s">
        <v>93</v>
      </c>
    </row>
    <row r="30" spans="1:8">
      <c r="A30">
        <v>1</v>
      </c>
      <c r="B30" t="s">
        <v>106</v>
      </c>
      <c r="C30">
        <f>COUNTIF('Bulgaria Teachers Raw'!$E$2:$E$9,A30)</f>
        <v>0</v>
      </c>
      <c r="D30" s="4">
        <f>C30/8</f>
        <v>0</v>
      </c>
      <c r="E30" s="4">
        <f>COUNTIFS('Bulgaria Teachers Raw'!$B$2:$B$9,"Romania",'Bulgaria Teachers Raw'!$E$2:$E$9,A30)</f>
        <v>0</v>
      </c>
      <c r="F30" s="4">
        <f>E30/3</f>
        <v>0</v>
      </c>
      <c r="G30" s="4">
        <f>COUNTIFS('Bulgaria Teachers Raw'!$B$2:$B$9,"Turkey",'Bulgaria Teachers Raw'!$E$2:$E$9,A30)</f>
        <v>0</v>
      </c>
      <c r="H30" s="4">
        <f>G30/5</f>
        <v>0</v>
      </c>
    </row>
    <row r="31" spans="1:8">
      <c r="A31">
        <v>2</v>
      </c>
      <c r="B31" t="s">
        <v>107</v>
      </c>
      <c r="C31">
        <f>COUNTIF('Bulgaria Teachers Raw'!$E$2:$E$9,A31)</f>
        <v>0</v>
      </c>
      <c r="D31" s="4">
        <f>C31/8</f>
        <v>0</v>
      </c>
      <c r="E31" s="4">
        <f>COUNTIFS('Bulgaria Teachers Raw'!$B$2:$B$9,"Romania",'Bulgaria Teachers Raw'!$E$2:$E$9,A31)</f>
        <v>0</v>
      </c>
      <c r="F31" s="4">
        <f>E31/3</f>
        <v>0</v>
      </c>
      <c r="G31" s="4">
        <f>COUNTIFS('Bulgaria Teachers Raw'!$B$2:$B$9,"Turkey",'Bulgaria Teachers Raw'!$E$2:$E$9,A31)</f>
        <v>0</v>
      </c>
      <c r="H31" s="4">
        <f>G31/5</f>
        <v>0</v>
      </c>
    </row>
    <row r="32" spans="1:8">
      <c r="A32">
        <v>3</v>
      </c>
      <c r="B32" t="s">
        <v>96</v>
      </c>
      <c r="C32">
        <f>COUNTIF('Bulgaria Teachers Raw'!$E$2:$E$9,A32)</f>
        <v>0</v>
      </c>
      <c r="D32" s="4">
        <f>C32/8</f>
        <v>0</v>
      </c>
      <c r="E32" s="4">
        <f>COUNTIFS('Bulgaria Teachers Raw'!$B$2:$B$9,"Romania",'Bulgaria Teachers Raw'!$E$2:$E$9,A32)</f>
        <v>0</v>
      </c>
      <c r="F32" s="4">
        <f>E32/3</f>
        <v>0</v>
      </c>
      <c r="G32" s="4">
        <f>COUNTIFS('Bulgaria Teachers Raw'!$B$2:$B$9,"Turkey",'Bulgaria Teachers Raw'!$E$2:$E$9,A32)</f>
        <v>0</v>
      </c>
      <c r="H32" s="4">
        <f>G32/5</f>
        <v>0</v>
      </c>
    </row>
    <row r="33" spans="1:8">
      <c r="A33">
        <v>4</v>
      </c>
      <c r="B33" t="s">
        <v>108</v>
      </c>
      <c r="C33">
        <f>COUNTIF('Bulgaria Teachers Raw'!$E$2:$E$9,A33)</f>
        <v>2</v>
      </c>
      <c r="D33" s="4">
        <f>C33/8</f>
        <v>0.25</v>
      </c>
      <c r="E33" s="4">
        <f>COUNTIFS('Bulgaria Teachers Raw'!$B$2:$B$9,"Romania",'Bulgaria Teachers Raw'!$E$2:$E$9,A33)</f>
        <v>0</v>
      </c>
      <c r="F33" s="4">
        <f>E33/3</f>
        <v>0</v>
      </c>
      <c r="G33" s="4">
        <f>COUNTIFS('Bulgaria Teachers Raw'!$B$2:$B$9,"Turkey",'Bulgaria Teachers Raw'!$E$2:$E$9,A33)</f>
        <v>2</v>
      </c>
      <c r="H33" s="4">
        <f>G33/5</f>
        <v>0.4</v>
      </c>
    </row>
    <row r="34" spans="1:8">
      <c r="A34">
        <v>5</v>
      </c>
      <c r="B34" t="s">
        <v>109</v>
      </c>
      <c r="C34">
        <f>COUNTIF('Bulgaria Teachers Raw'!$E$2:$E$9,A34)</f>
        <v>6</v>
      </c>
      <c r="D34" s="4">
        <f>C34/8</f>
        <v>0.75</v>
      </c>
      <c r="E34" s="4">
        <f>COUNTIFS('Bulgaria Teachers Raw'!$B$2:$B$9,"Romania",'Bulgaria Teachers Raw'!$E$2:$E$9,A34)</f>
        <v>3</v>
      </c>
      <c r="F34" s="4">
        <f>E34/3</f>
        <v>1</v>
      </c>
      <c r="G34" s="4">
        <f>COUNTIFS('Bulgaria Teachers Raw'!$B$2:$B$9,"Turkey",'Bulgaria Teachers Raw'!$E$2:$E$9,A34)</f>
        <v>3</v>
      </c>
      <c r="H34" s="4">
        <f>G34/5</f>
        <v>0.6</v>
      </c>
    </row>
    <row r="40" spans="1:8">
      <c r="A40" s="5" t="s">
        <v>141</v>
      </c>
      <c r="B40" s="5"/>
      <c r="C40" s="5"/>
      <c r="D40" s="5"/>
      <c r="E40" s="5"/>
      <c r="F40" s="5"/>
      <c r="G40" s="5"/>
      <c r="H40" s="5"/>
    </row>
    <row r="41" spans="1:8" ht="27.6">
      <c r="A41" s="1" t="s">
        <v>86</v>
      </c>
      <c r="B41" s="1" t="s">
        <v>87</v>
      </c>
      <c r="C41" s="1" t="s">
        <v>88</v>
      </c>
      <c r="D41" s="1" t="s">
        <v>89</v>
      </c>
      <c r="E41" s="1" t="s">
        <v>90</v>
      </c>
      <c r="F41" s="1" t="s">
        <v>91</v>
      </c>
      <c r="G41" s="1" t="s">
        <v>92</v>
      </c>
      <c r="H41" s="1" t="s">
        <v>93</v>
      </c>
    </row>
    <row r="42" spans="1:8">
      <c r="A42">
        <v>1</v>
      </c>
      <c r="B42" t="s">
        <v>100</v>
      </c>
      <c r="C42">
        <f>COUNTIF('Bulgaria Teachers Raw'!$F$2:$F$9,A42)</f>
        <v>0</v>
      </c>
      <c r="D42" s="4">
        <f>C42/8</f>
        <v>0</v>
      </c>
      <c r="E42" s="4">
        <f>COUNTIFS('Bulgaria Teachers Raw'!$B$2:$B$9,"Romania",'Bulgaria Teachers Raw'!$F$2:$F$9,A42)</f>
        <v>0</v>
      </c>
      <c r="F42" s="4">
        <f>E42/3</f>
        <v>0</v>
      </c>
      <c r="G42" s="4">
        <f>COUNTIFS('Bulgaria Teachers Raw'!$B$2:$B$9,"Turkey",'Bulgaria Teachers Raw'!$F$2:$F$9,A42)</f>
        <v>0</v>
      </c>
      <c r="H42" s="4">
        <f>G42/5</f>
        <v>0</v>
      </c>
    </row>
    <row r="43" spans="1:8">
      <c r="A43">
        <v>2</v>
      </c>
      <c r="B43" t="s">
        <v>101</v>
      </c>
      <c r="C43">
        <f>COUNTIF('Bulgaria Teachers Raw'!$F$2:$F$9,A43)</f>
        <v>0</v>
      </c>
      <c r="D43" s="4">
        <f>C43/8</f>
        <v>0</v>
      </c>
      <c r="E43" s="4">
        <f>COUNTIFS('Bulgaria Teachers Raw'!$B$2:$B$9,"Romania",'Bulgaria Teachers Raw'!$F$2:$F$9,A43)</f>
        <v>0</v>
      </c>
      <c r="F43" s="4">
        <f>E43/3</f>
        <v>0</v>
      </c>
      <c r="G43" s="4">
        <f>COUNTIFS('Bulgaria Teachers Raw'!$B$2:$B$9,"Turkey",'Bulgaria Teachers Raw'!$F$2:$F$9,A43)</f>
        <v>0</v>
      </c>
      <c r="H43" s="4">
        <f>G43/5</f>
        <v>0</v>
      </c>
    </row>
    <row r="44" spans="1:8">
      <c r="A44">
        <v>3</v>
      </c>
      <c r="B44" t="s">
        <v>102</v>
      </c>
      <c r="C44">
        <f>COUNTIF('Bulgaria Teachers Raw'!$F$2:$F$9,A44)</f>
        <v>1</v>
      </c>
      <c r="D44" s="4">
        <f>C44/8</f>
        <v>0.125</v>
      </c>
      <c r="E44" s="4">
        <f>COUNTIFS('Bulgaria Teachers Raw'!$B$2:$B$9,"Romania",'Bulgaria Teachers Raw'!$F$2:$F$9,A44)</f>
        <v>1</v>
      </c>
      <c r="F44" s="4">
        <f>E44/3</f>
        <v>0.33333333333333331</v>
      </c>
      <c r="G44" s="4">
        <f>COUNTIFS('Bulgaria Teachers Raw'!$B$2:$B$9,"Turkey",'Bulgaria Teachers Raw'!$F$2:$F$9,A44)</f>
        <v>0</v>
      </c>
      <c r="H44" s="4">
        <f>G44/5</f>
        <v>0</v>
      </c>
    </row>
    <row r="45" spans="1:8">
      <c r="A45">
        <v>4</v>
      </c>
      <c r="B45" t="s">
        <v>103</v>
      </c>
      <c r="C45">
        <f>COUNTIF('Bulgaria Teachers Raw'!$F$2:$F$9,A45)</f>
        <v>2</v>
      </c>
      <c r="D45" s="4">
        <f>C45/8</f>
        <v>0.25</v>
      </c>
      <c r="E45" s="4">
        <f>COUNTIFS('Bulgaria Teachers Raw'!$B$2:$B$9,"Romania",'Bulgaria Teachers Raw'!$F$2:$F$9,A45)</f>
        <v>0</v>
      </c>
      <c r="F45" s="4">
        <f>E45/3</f>
        <v>0</v>
      </c>
      <c r="G45" s="4">
        <f>COUNTIFS('Bulgaria Teachers Raw'!$B$2:$B$9,"Turkey",'Bulgaria Teachers Raw'!$F$2:$F$9,A45)</f>
        <v>2</v>
      </c>
      <c r="H45" s="4">
        <f>G45/5</f>
        <v>0.4</v>
      </c>
    </row>
    <row r="46" spans="1:8">
      <c r="A46">
        <v>5</v>
      </c>
      <c r="B46" t="s">
        <v>104</v>
      </c>
      <c r="C46">
        <f>COUNTIF('Bulgaria Teachers Raw'!$F$2:$F$9,A46)</f>
        <v>5</v>
      </c>
      <c r="D46" s="4">
        <f>C46/8</f>
        <v>0.625</v>
      </c>
      <c r="E46" s="4">
        <f>COUNTIFS('Bulgaria Teachers Raw'!$B$2:$B$9,"Romania",'Bulgaria Teachers Raw'!$F$2:$F$9,A46)</f>
        <v>2</v>
      </c>
      <c r="F46" s="4">
        <f>E46/3</f>
        <v>0.66666666666666663</v>
      </c>
      <c r="G46" s="4">
        <f>COUNTIFS('Bulgaria Teachers Raw'!$B$2:$B$9,"Turkey",'Bulgaria Teachers Raw'!$F$2:$F$9,A46)</f>
        <v>3</v>
      </c>
      <c r="H46" s="4">
        <f>G46/5</f>
        <v>0.6</v>
      </c>
    </row>
    <row r="52" spans="1:8">
      <c r="A52" s="5" t="s">
        <v>142</v>
      </c>
      <c r="B52" s="5"/>
      <c r="C52" s="5"/>
      <c r="D52" s="5"/>
      <c r="E52" s="5"/>
      <c r="F52" s="5"/>
      <c r="G52" s="5"/>
      <c r="H52" s="5"/>
    </row>
    <row r="53" spans="1:8" ht="27.6">
      <c r="A53" s="1" t="s">
        <v>86</v>
      </c>
      <c r="B53" s="1" t="s">
        <v>87</v>
      </c>
      <c r="C53" s="1" t="s">
        <v>88</v>
      </c>
      <c r="D53" s="1" t="s">
        <v>89</v>
      </c>
      <c r="E53" s="1" t="s">
        <v>90</v>
      </c>
      <c r="F53" s="1" t="s">
        <v>91</v>
      </c>
      <c r="G53" s="1" t="s">
        <v>92</v>
      </c>
      <c r="H53" s="1" t="s">
        <v>93</v>
      </c>
    </row>
    <row r="54" spans="1:8">
      <c r="A54">
        <v>1</v>
      </c>
      <c r="B54" t="s">
        <v>128</v>
      </c>
      <c r="C54">
        <f>COUNTIF('Bulgaria Teachers Raw'!$G$2:$G$9,A54)</f>
        <v>0</v>
      </c>
      <c r="D54" s="4">
        <f>C54/8</f>
        <v>0</v>
      </c>
      <c r="E54" s="4">
        <f>COUNTIFS('Bulgaria Teachers Raw'!$B$2:$B$9,"Romania",'Bulgaria Teachers Raw'!$G$2:$G$9,A54)</f>
        <v>0</v>
      </c>
      <c r="F54" s="4">
        <f>E54/3</f>
        <v>0</v>
      </c>
      <c r="G54" s="4">
        <f>COUNTIFS('Bulgaria Teachers Raw'!$B$2:$B$9,"Turkey",'Bulgaria Teachers Raw'!$G$2:$G$9,A54)</f>
        <v>0</v>
      </c>
      <c r="H54" s="4">
        <f>G54/5</f>
        <v>0</v>
      </c>
    </row>
    <row r="55" spans="1:8">
      <c r="A55">
        <v>2</v>
      </c>
      <c r="B55" t="s">
        <v>129</v>
      </c>
      <c r="C55">
        <f>COUNTIF('Bulgaria Teachers Raw'!$G$2:$G$9,A55)</f>
        <v>0</v>
      </c>
      <c r="D55" s="4">
        <f>C55/8</f>
        <v>0</v>
      </c>
      <c r="E55" s="4">
        <f>COUNTIFS('Bulgaria Teachers Raw'!$B$2:$B$9,"Romania",'Bulgaria Teachers Raw'!$G$2:$G$9,A55)</f>
        <v>0</v>
      </c>
      <c r="F55" s="4">
        <f>E55/3</f>
        <v>0</v>
      </c>
      <c r="G55" s="4">
        <f>COUNTIFS('Bulgaria Teachers Raw'!$B$2:$B$9,"Turkey",'Bulgaria Teachers Raw'!$G$2:$G$9,A55)</f>
        <v>0</v>
      </c>
      <c r="H55" s="4">
        <f>G55/5</f>
        <v>0</v>
      </c>
    </row>
    <row r="56" spans="1:8">
      <c r="A56">
        <v>3</v>
      </c>
      <c r="B56" t="s">
        <v>130</v>
      </c>
      <c r="C56">
        <f>COUNTIF('Bulgaria Teachers Raw'!$G$2:$G$9,A56)</f>
        <v>1</v>
      </c>
      <c r="D56" s="4">
        <f>C56/8</f>
        <v>0.125</v>
      </c>
      <c r="E56" s="4">
        <f>COUNTIFS('Bulgaria Teachers Raw'!$B$2:$B$9,"Romania",'Bulgaria Teachers Raw'!$G$2:$G$9,A56)</f>
        <v>1</v>
      </c>
      <c r="F56" s="4">
        <f>E56/3</f>
        <v>0.33333333333333331</v>
      </c>
      <c r="G56" s="4">
        <f>COUNTIFS('Bulgaria Teachers Raw'!$B$2:$B$9,"Turkey",'Bulgaria Teachers Raw'!$G$2:$G$9,A56)</f>
        <v>0</v>
      </c>
      <c r="H56" s="4">
        <f>G56/5</f>
        <v>0</v>
      </c>
    </row>
    <row r="57" spans="1:8">
      <c r="A57">
        <v>4</v>
      </c>
      <c r="B57" t="s">
        <v>131</v>
      </c>
      <c r="C57">
        <f>COUNTIF('Bulgaria Teachers Raw'!$G$2:$G$9,A57)</f>
        <v>3</v>
      </c>
      <c r="D57" s="4">
        <f>C57/8</f>
        <v>0.375</v>
      </c>
      <c r="E57" s="4">
        <f>COUNTIFS('Bulgaria Teachers Raw'!$B$2:$B$9,"Romania",'Bulgaria Teachers Raw'!$G$2:$G$9,A57)</f>
        <v>1</v>
      </c>
      <c r="F57" s="4">
        <f>E57/3</f>
        <v>0.33333333333333331</v>
      </c>
      <c r="G57" s="4">
        <f>COUNTIFS('Bulgaria Teachers Raw'!$B$2:$B$9,"Turkey",'Bulgaria Teachers Raw'!$G$2:$G$9,A57)</f>
        <v>2</v>
      </c>
      <c r="H57" s="4">
        <f>G57/5</f>
        <v>0.4</v>
      </c>
    </row>
    <row r="58" spans="1:8">
      <c r="A58">
        <v>5</v>
      </c>
      <c r="B58" t="s">
        <v>132</v>
      </c>
      <c r="C58">
        <f>COUNTIF('Bulgaria Teachers Raw'!$G$2:$G$9,A58)</f>
        <v>4</v>
      </c>
      <c r="D58" s="4">
        <f>C58/8</f>
        <v>0.5</v>
      </c>
      <c r="E58" s="4">
        <f>COUNTIFS('Bulgaria Teachers Raw'!$B$2:$B$9,"Romania",'Bulgaria Teachers Raw'!$G$2:$G$9,A58)</f>
        <v>1</v>
      </c>
      <c r="F58" s="4">
        <f>E58/3</f>
        <v>0.33333333333333331</v>
      </c>
      <c r="G58" s="4">
        <f>COUNTIFS('Bulgaria Teachers Raw'!$B$2:$B$9,"Turkey",'Bulgaria Teachers Raw'!$G$2:$G$9,A58)</f>
        <v>3</v>
      </c>
      <c r="H58" s="4">
        <f>G58/5</f>
        <v>0.6</v>
      </c>
    </row>
    <row r="64" spans="1:8">
      <c r="A64" s="5" t="s">
        <v>143</v>
      </c>
      <c r="B64" s="5"/>
      <c r="C64" s="5"/>
      <c r="D64" s="5"/>
      <c r="E64" s="5"/>
      <c r="F64" s="5"/>
      <c r="G64" s="5"/>
      <c r="H64" s="5"/>
    </row>
    <row r="65" spans="1:8" ht="27.6">
      <c r="A65" s="1" t="s">
        <v>86</v>
      </c>
      <c r="B65" s="1" t="s">
        <v>87</v>
      </c>
      <c r="C65" s="1" t="s">
        <v>88</v>
      </c>
      <c r="D65" s="1" t="s">
        <v>89</v>
      </c>
      <c r="E65" s="1" t="s">
        <v>90</v>
      </c>
      <c r="F65" s="1" t="s">
        <v>91</v>
      </c>
      <c r="G65" s="1" t="s">
        <v>92</v>
      </c>
      <c r="H65" s="1" t="s">
        <v>93</v>
      </c>
    </row>
    <row r="66" spans="1:8">
      <c r="A66">
        <v>1</v>
      </c>
      <c r="B66" t="s">
        <v>112</v>
      </c>
      <c r="C66">
        <f>COUNTIF('Bulgaria Teachers Raw'!$H$2:$H$9,A66)</f>
        <v>0</v>
      </c>
      <c r="D66" s="4">
        <f>C66/8</f>
        <v>0</v>
      </c>
      <c r="E66" s="4">
        <f>COUNTIFS('Bulgaria Teachers Raw'!$B$2:$B$9,"Romania",'Bulgaria Teachers Raw'!$H$2:$H$9,A66)</f>
        <v>0</v>
      </c>
      <c r="F66" s="4">
        <f>E66/3</f>
        <v>0</v>
      </c>
      <c r="G66" s="4">
        <f>COUNTIFS('Bulgaria Teachers Raw'!$B$2:$B$9,"Turkey",'Bulgaria Teachers Raw'!$H$2:$H$9,A66)</f>
        <v>0</v>
      </c>
      <c r="H66" s="4">
        <f>G66/5</f>
        <v>0</v>
      </c>
    </row>
    <row r="67" spans="1:8">
      <c r="A67">
        <v>2</v>
      </c>
      <c r="B67" t="s">
        <v>113</v>
      </c>
      <c r="C67">
        <f>COUNTIF('Bulgaria Teachers Raw'!$H$2:$H$9,A67)</f>
        <v>0</v>
      </c>
      <c r="D67" s="4">
        <f>C67/8</f>
        <v>0</v>
      </c>
      <c r="E67" s="4">
        <f>COUNTIFS('Bulgaria Teachers Raw'!$B$2:$B$9,"Romania",'Bulgaria Teachers Raw'!$H$2:$H$9,A67)</f>
        <v>0</v>
      </c>
      <c r="F67" s="4">
        <f>E67/3</f>
        <v>0</v>
      </c>
      <c r="G67" s="4">
        <f>COUNTIFS('Bulgaria Teachers Raw'!$B$2:$B$9,"Turkey",'Bulgaria Teachers Raw'!$H$2:$H$9,A67)</f>
        <v>0</v>
      </c>
      <c r="H67" s="4">
        <f>G67/5</f>
        <v>0</v>
      </c>
    </row>
    <row r="68" spans="1:8">
      <c r="A68">
        <v>3</v>
      </c>
      <c r="B68" t="s">
        <v>114</v>
      </c>
      <c r="C68">
        <f>COUNTIF('Bulgaria Teachers Raw'!$H$2:$H$9,A68)</f>
        <v>0</v>
      </c>
      <c r="D68" s="4">
        <f>C68/8</f>
        <v>0</v>
      </c>
      <c r="E68" s="4">
        <f>COUNTIFS('Bulgaria Teachers Raw'!$B$2:$B$9,"Romania",'Bulgaria Teachers Raw'!$H$2:$H$9,A68)</f>
        <v>0</v>
      </c>
      <c r="F68" s="4">
        <f>E68/3</f>
        <v>0</v>
      </c>
      <c r="G68" s="4">
        <f>COUNTIFS('Bulgaria Teachers Raw'!$B$2:$B$9,"Turkey",'Bulgaria Teachers Raw'!$H$2:$H$9,A68)</f>
        <v>0</v>
      </c>
      <c r="H68" s="4">
        <f>G68/5</f>
        <v>0</v>
      </c>
    </row>
    <row r="69" spans="1:8">
      <c r="A69">
        <v>4</v>
      </c>
      <c r="B69" t="s">
        <v>115</v>
      </c>
      <c r="C69">
        <f>COUNTIF('Bulgaria Teachers Raw'!$H$2:$H$9,A69)</f>
        <v>1</v>
      </c>
      <c r="D69" s="4">
        <f>C69/8</f>
        <v>0.125</v>
      </c>
      <c r="E69" s="4">
        <f>COUNTIFS('Bulgaria Teachers Raw'!$B$2:$B$9,"Romania",'Bulgaria Teachers Raw'!$H$2:$H$9,A69)</f>
        <v>0</v>
      </c>
      <c r="F69" s="4">
        <f>E69/3</f>
        <v>0</v>
      </c>
      <c r="G69" s="4">
        <f>COUNTIFS('Bulgaria Teachers Raw'!$B$2:$B$9,"Turkey",'Bulgaria Teachers Raw'!$H$2:$H$9,A69)</f>
        <v>1</v>
      </c>
      <c r="H69" s="4">
        <f>G69/5</f>
        <v>0.2</v>
      </c>
    </row>
    <row r="70" spans="1:8">
      <c r="A70">
        <v>5</v>
      </c>
      <c r="B70" t="s">
        <v>116</v>
      </c>
      <c r="C70">
        <f>COUNTIF('Bulgaria Teachers Raw'!$H$2:$H$9,A70)</f>
        <v>7</v>
      </c>
      <c r="D70" s="4">
        <f>C70/8</f>
        <v>0.875</v>
      </c>
      <c r="E70" s="4">
        <f>COUNTIFS('Bulgaria Teachers Raw'!$B$2:$B$9,"Romania",'Bulgaria Teachers Raw'!$H$2:$H$9,A70)</f>
        <v>3</v>
      </c>
      <c r="F70" s="4">
        <f>E70/3</f>
        <v>1</v>
      </c>
      <c r="G70" s="4">
        <f>COUNTIFS('Bulgaria Teachers Raw'!$B$2:$B$9,"Turkey",'Bulgaria Teachers Raw'!$H$2:$H$9,A70)</f>
        <v>4</v>
      </c>
      <c r="H70" s="4">
        <f>G70/5</f>
        <v>0.8</v>
      </c>
    </row>
    <row r="76" spans="1:8">
      <c r="A76" s="5" t="s">
        <v>144</v>
      </c>
      <c r="B76" s="5"/>
      <c r="C76" s="5"/>
      <c r="D76" s="5"/>
      <c r="E76" s="5"/>
      <c r="F76" s="5"/>
      <c r="G76" s="5"/>
      <c r="H76" s="5"/>
    </row>
    <row r="77" spans="1:8" ht="27.6">
      <c r="A77" s="1" t="s">
        <v>86</v>
      </c>
      <c r="B77" s="1" t="s">
        <v>87</v>
      </c>
      <c r="C77" s="1" t="s">
        <v>88</v>
      </c>
      <c r="D77" s="1" t="s">
        <v>89</v>
      </c>
      <c r="E77" s="1" t="s">
        <v>90</v>
      </c>
      <c r="F77" s="1" t="s">
        <v>91</v>
      </c>
      <c r="G77" s="1" t="s">
        <v>92</v>
      </c>
      <c r="H77" s="1" t="s">
        <v>93</v>
      </c>
    </row>
    <row r="78" spans="1:8">
      <c r="A78">
        <v>1</v>
      </c>
      <c r="B78" t="s">
        <v>145</v>
      </c>
      <c r="C78">
        <f>COUNTIF('Bulgaria Teachers Raw'!$I$2:$I$9,A78)</f>
        <v>0</v>
      </c>
      <c r="D78" s="4">
        <f>C78/8</f>
        <v>0</v>
      </c>
      <c r="E78" s="4">
        <f>COUNTIFS('Bulgaria Teachers Raw'!$B$2:$B$9,"Romania",'Bulgaria Teachers Raw'!$I$2:$I$9,A78)</f>
        <v>0</v>
      </c>
      <c r="F78" s="4">
        <f>E78/3</f>
        <v>0</v>
      </c>
      <c r="G78" s="4">
        <f>COUNTIFS('Bulgaria Teachers Raw'!$B$2:$B$9,"Turkey",'Bulgaria Teachers Raw'!$I$2:$I$9,A78)</f>
        <v>0</v>
      </c>
      <c r="H78" s="4">
        <f>G78/5</f>
        <v>0</v>
      </c>
    </row>
    <row r="79" spans="1:8">
      <c r="A79">
        <v>2</v>
      </c>
      <c r="B79" t="s">
        <v>146</v>
      </c>
      <c r="C79">
        <f>COUNTIF('Bulgaria Teachers Raw'!$I$2:$I$9,A79)</f>
        <v>0</v>
      </c>
      <c r="D79" s="4">
        <f>C79/8</f>
        <v>0</v>
      </c>
      <c r="E79" s="4">
        <f>COUNTIFS('Bulgaria Teachers Raw'!$B$2:$B$9,"Romania",'Bulgaria Teachers Raw'!$I$2:$I$9,A79)</f>
        <v>0</v>
      </c>
      <c r="F79" s="4">
        <f>E79/3</f>
        <v>0</v>
      </c>
      <c r="G79" s="4">
        <f>COUNTIFS('Bulgaria Teachers Raw'!$B$2:$B$9,"Turkey",'Bulgaria Teachers Raw'!$I$2:$I$9,A79)</f>
        <v>0</v>
      </c>
      <c r="H79" s="4">
        <f>G79/5</f>
        <v>0</v>
      </c>
    </row>
    <row r="80" spans="1:8">
      <c r="A80">
        <v>3</v>
      </c>
      <c r="B80" t="s">
        <v>147</v>
      </c>
      <c r="C80">
        <f>COUNTIF('Bulgaria Teachers Raw'!$I$2:$I$9,A80)</f>
        <v>2</v>
      </c>
      <c r="D80" s="4">
        <f>C80/8</f>
        <v>0.25</v>
      </c>
      <c r="E80" s="4">
        <f>COUNTIFS('Bulgaria Teachers Raw'!$B$2:$B$9,"Romania",'Bulgaria Teachers Raw'!$I$2:$I$9,A80)</f>
        <v>0</v>
      </c>
      <c r="F80" s="4">
        <f>E80/3</f>
        <v>0</v>
      </c>
      <c r="G80" s="4">
        <f>COUNTIFS('Bulgaria Teachers Raw'!$B$2:$B$9,"Turkey",'Bulgaria Teachers Raw'!$I$2:$I$9,A80)</f>
        <v>2</v>
      </c>
      <c r="H80" s="4">
        <f>G80/5</f>
        <v>0.4</v>
      </c>
    </row>
    <row r="81" spans="1:8">
      <c r="A81">
        <v>4</v>
      </c>
      <c r="B81" t="s">
        <v>148</v>
      </c>
      <c r="C81">
        <f>COUNTIF('Bulgaria Teachers Raw'!$I$2:$I$9,A81)</f>
        <v>2</v>
      </c>
      <c r="D81" s="4">
        <f>C81/8</f>
        <v>0.25</v>
      </c>
      <c r="E81" s="4">
        <f>COUNTIFS('Bulgaria Teachers Raw'!$B$2:$B$9,"Romania",'Bulgaria Teachers Raw'!$I$2:$I$9,A81)</f>
        <v>1</v>
      </c>
      <c r="F81" s="4">
        <f>E81/3</f>
        <v>0.33333333333333331</v>
      </c>
      <c r="G81" s="4">
        <f>COUNTIFS('Bulgaria Teachers Raw'!$B$2:$B$9,"Turkey",'Bulgaria Teachers Raw'!$I$2:$I$9,A81)</f>
        <v>1</v>
      </c>
      <c r="H81" s="4">
        <f>G81/5</f>
        <v>0.2</v>
      </c>
    </row>
    <row r="82" spans="1:8">
      <c r="A82">
        <v>5</v>
      </c>
      <c r="B82" t="s">
        <v>149</v>
      </c>
      <c r="C82">
        <f>COUNTIF('Bulgaria Teachers Raw'!$I$2:$I$9,A82)</f>
        <v>4</v>
      </c>
      <c r="D82" s="4">
        <f>C82/8</f>
        <v>0.5</v>
      </c>
      <c r="E82" s="4">
        <f>COUNTIFS('Bulgaria Teachers Raw'!$B$2:$B$9,"Romania",'Bulgaria Teachers Raw'!$I$2:$I$9,A82)</f>
        <v>2</v>
      </c>
      <c r="F82" s="4">
        <f>E82/3</f>
        <v>0.66666666666666663</v>
      </c>
      <c r="G82" s="4">
        <f>COUNTIFS('Bulgaria Teachers Raw'!$B$2:$B$9,"Turkey",'Bulgaria Teachers Raw'!$I$2:$I$9,A82)</f>
        <v>2</v>
      </c>
      <c r="H82" s="4">
        <f>G82/5</f>
        <v>0.4</v>
      </c>
    </row>
    <row r="88" spans="1:8">
      <c r="A88" s="5" t="s">
        <v>150</v>
      </c>
      <c r="B88" s="5"/>
      <c r="C88" s="5"/>
      <c r="D88" s="5"/>
      <c r="E88" s="5"/>
      <c r="F88" s="5"/>
      <c r="G88" s="5"/>
      <c r="H88" s="5"/>
    </row>
    <row r="89" spans="1:8" ht="27.6">
      <c r="A89" s="1" t="s">
        <v>86</v>
      </c>
      <c r="B89" s="1" t="s">
        <v>87</v>
      </c>
      <c r="C89" s="1" t="s">
        <v>88</v>
      </c>
      <c r="D89" s="1" t="s">
        <v>89</v>
      </c>
      <c r="E89" s="1" t="s">
        <v>90</v>
      </c>
      <c r="F89" s="1" t="s">
        <v>91</v>
      </c>
      <c r="G89" s="1" t="s">
        <v>92</v>
      </c>
      <c r="H89" s="1" t="s">
        <v>93</v>
      </c>
    </row>
    <row r="90" spans="1:8">
      <c r="A90">
        <v>1</v>
      </c>
      <c r="B90" t="s">
        <v>106</v>
      </c>
      <c r="C90">
        <f>COUNTIF('Bulgaria Teachers Raw'!$J$2:$J$9,A90)</f>
        <v>0</v>
      </c>
      <c r="D90" s="4">
        <f>C90/8</f>
        <v>0</v>
      </c>
      <c r="E90" s="4">
        <f>COUNTIFS('Bulgaria Teachers Raw'!$B$2:$B$9,"Romania",'Bulgaria Teachers Raw'!$J$2:$J$9,A90)</f>
        <v>0</v>
      </c>
      <c r="F90" s="4">
        <f>E90/3</f>
        <v>0</v>
      </c>
      <c r="G90" s="4">
        <f>COUNTIFS('Bulgaria Teachers Raw'!$B$2:$B$9,"Turkey",'Bulgaria Teachers Raw'!$J$2:$J$9,A90)</f>
        <v>0</v>
      </c>
      <c r="H90" s="4">
        <f>G90/5</f>
        <v>0</v>
      </c>
    </row>
    <row r="91" spans="1:8">
      <c r="A91">
        <v>2</v>
      </c>
      <c r="B91" t="s">
        <v>107</v>
      </c>
      <c r="C91">
        <f>COUNTIF('Bulgaria Teachers Raw'!$J$2:$J$9,A91)</f>
        <v>0</v>
      </c>
      <c r="D91" s="4">
        <f>C91/8</f>
        <v>0</v>
      </c>
      <c r="E91" s="4">
        <f>COUNTIFS('Bulgaria Teachers Raw'!$B$2:$B$9,"Romania",'Bulgaria Teachers Raw'!$J$2:$J$9,A91)</f>
        <v>0</v>
      </c>
      <c r="F91" s="4">
        <f>E91/3</f>
        <v>0</v>
      </c>
      <c r="G91" s="4">
        <f>COUNTIFS('Bulgaria Teachers Raw'!$B$2:$B$9,"Turkey",'Bulgaria Teachers Raw'!$J$2:$J$9,A91)</f>
        <v>0</v>
      </c>
      <c r="H91" s="4">
        <f>G91/5</f>
        <v>0</v>
      </c>
    </row>
    <row r="92" spans="1:8">
      <c r="A92">
        <v>3</v>
      </c>
      <c r="B92" t="s">
        <v>96</v>
      </c>
      <c r="C92">
        <f>COUNTIF('Bulgaria Teachers Raw'!$J$2:$J$9,A92)</f>
        <v>0</v>
      </c>
      <c r="D92" s="4">
        <f>C92/8</f>
        <v>0</v>
      </c>
      <c r="E92" s="4">
        <f>COUNTIFS('Bulgaria Teachers Raw'!$B$2:$B$9,"Romania",'Bulgaria Teachers Raw'!$J$2:$J$9,A92)</f>
        <v>0</v>
      </c>
      <c r="F92" s="4">
        <f>E92/3</f>
        <v>0</v>
      </c>
      <c r="G92" s="4">
        <f>COUNTIFS('Bulgaria Teachers Raw'!$B$2:$B$9,"Turkey",'Bulgaria Teachers Raw'!$J$2:$J$9,A92)</f>
        <v>0</v>
      </c>
      <c r="H92" s="4">
        <f>G92/5</f>
        <v>0</v>
      </c>
    </row>
    <row r="93" spans="1:8">
      <c r="A93">
        <v>4</v>
      </c>
      <c r="B93" t="s">
        <v>108</v>
      </c>
      <c r="C93">
        <f>COUNTIF('Bulgaria Teachers Raw'!$J$2:$J$9,A93)</f>
        <v>2</v>
      </c>
      <c r="D93" s="4">
        <f>C93/8</f>
        <v>0.25</v>
      </c>
      <c r="E93" s="4">
        <f>COUNTIFS('Bulgaria Teachers Raw'!$B$2:$B$9,"Romania",'Bulgaria Teachers Raw'!$J$2:$J$9,A93)</f>
        <v>1</v>
      </c>
      <c r="F93" s="4">
        <f>E93/3</f>
        <v>0.33333333333333331</v>
      </c>
      <c r="G93" s="4">
        <f>COUNTIFS('Bulgaria Teachers Raw'!$B$2:$B$9,"Turkey",'Bulgaria Teachers Raw'!$J$2:$J$9,A93)</f>
        <v>1</v>
      </c>
      <c r="H93" s="4">
        <f>G93/5</f>
        <v>0.2</v>
      </c>
    </row>
    <row r="94" spans="1:8">
      <c r="A94">
        <v>5</v>
      </c>
      <c r="B94" t="s">
        <v>109</v>
      </c>
      <c r="C94">
        <f>COUNTIF('Bulgaria Teachers Raw'!$J$2:$J$9,A94)</f>
        <v>6</v>
      </c>
      <c r="D94" s="4">
        <f>C94/8</f>
        <v>0.75</v>
      </c>
      <c r="E94" s="4">
        <f>COUNTIFS('Bulgaria Teachers Raw'!$B$2:$B$9,"Romania",'Bulgaria Teachers Raw'!$J$2:$J$9,A94)</f>
        <v>2</v>
      </c>
      <c r="F94" s="4">
        <f>E94/3</f>
        <v>0.66666666666666663</v>
      </c>
      <c r="G94" s="4">
        <f>COUNTIFS('Bulgaria Teachers Raw'!$B$2:$B$9,"Turkey",'Bulgaria Teachers Raw'!$J$2:$J$9,A94)</f>
        <v>4</v>
      </c>
      <c r="H94" s="4">
        <f>G94/5</f>
        <v>0.8</v>
      </c>
    </row>
    <row r="100" spans="1:8">
      <c r="A100" s="5" t="s">
        <v>151</v>
      </c>
      <c r="B100" s="5"/>
      <c r="C100" s="5"/>
      <c r="D100" s="5"/>
      <c r="E100" s="5"/>
      <c r="F100" s="5"/>
      <c r="G100" s="5"/>
      <c r="H100" s="5"/>
    </row>
    <row r="101" spans="1:8" ht="27.6">
      <c r="A101" s="1" t="s">
        <v>86</v>
      </c>
      <c r="B101" s="1" t="s">
        <v>87</v>
      </c>
      <c r="C101" s="1" t="s">
        <v>88</v>
      </c>
      <c r="D101" s="1" t="s">
        <v>89</v>
      </c>
      <c r="E101" s="1" t="s">
        <v>90</v>
      </c>
      <c r="F101" s="1" t="s">
        <v>91</v>
      </c>
      <c r="G101" s="1" t="s">
        <v>92</v>
      </c>
      <c r="H101" s="1" t="s">
        <v>93</v>
      </c>
    </row>
    <row r="102" spans="1:8">
      <c r="A102">
        <v>1</v>
      </c>
      <c r="B102" t="s">
        <v>112</v>
      </c>
      <c r="C102">
        <f>COUNTIF('Bulgaria Teachers Raw'!$K$2:$K$9,A102)</f>
        <v>0</v>
      </c>
      <c r="D102" s="4">
        <f>C102/8</f>
        <v>0</v>
      </c>
      <c r="E102" s="4">
        <f>COUNTIFS('Bulgaria Teachers Raw'!$B$2:$B$9,"Romania",'Bulgaria Teachers Raw'!$K$2:$K$9,A102)</f>
        <v>0</v>
      </c>
      <c r="F102" s="4">
        <f>E102/3</f>
        <v>0</v>
      </c>
      <c r="G102" s="4">
        <f>COUNTIFS('Bulgaria Teachers Raw'!$B$2:$B$9,"Turkey",'Bulgaria Teachers Raw'!$K$2:$K$9,A102)</f>
        <v>0</v>
      </c>
      <c r="H102" s="4">
        <f>G102/5</f>
        <v>0</v>
      </c>
    </row>
    <row r="103" spans="1:8">
      <c r="A103">
        <v>2</v>
      </c>
      <c r="B103" t="s">
        <v>113</v>
      </c>
      <c r="C103">
        <f>COUNTIF('Bulgaria Teachers Raw'!$K$2:$K$9,A103)</f>
        <v>0</v>
      </c>
      <c r="D103" s="4">
        <f>C103/8</f>
        <v>0</v>
      </c>
      <c r="E103" s="4">
        <f>COUNTIFS('Bulgaria Teachers Raw'!$B$2:$B$9,"Romania",'Bulgaria Teachers Raw'!$K$2:$K$9,A103)</f>
        <v>0</v>
      </c>
      <c r="F103" s="4">
        <f>E103/3</f>
        <v>0</v>
      </c>
      <c r="G103" s="4">
        <f>COUNTIFS('Bulgaria Teachers Raw'!$B$2:$B$9,"Turkey",'Bulgaria Teachers Raw'!$K$2:$K$9,A103)</f>
        <v>0</v>
      </c>
      <c r="H103" s="4">
        <f>G103/5</f>
        <v>0</v>
      </c>
    </row>
    <row r="104" spans="1:8">
      <c r="A104">
        <v>3</v>
      </c>
      <c r="B104" t="s">
        <v>114</v>
      </c>
      <c r="C104">
        <f>COUNTIF('Bulgaria Teachers Raw'!$K$2:$K$9,A104)</f>
        <v>2</v>
      </c>
      <c r="D104" s="4">
        <f>C104/8</f>
        <v>0.25</v>
      </c>
      <c r="E104" s="4">
        <f>COUNTIFS('Bulgaria Teachers Raw'!$B$2:$B$9,"Romania",'Bulgaria Teachers Raw'!$K$2:$K$9,A104)</f>
        <v>0</v>
      </c>
      <c r="F104" s="4">
        <f>E104/3</f>
        <v>0</v>
      </c>
      <c r="G104" s="4">
        <f>COUNTIFS('Bulgaria Teachers Raw'!$B$2:$B$9,"Turkey",'Bulgaria Teachers Raw'!$K$2:$K$9,A104)</f>
        <v>2</v>
      </c>
      <c r="H104" s="4">
        <f>G104/5</f>
        <v>0.4</v>
      </c>
    </row>
    <row r="105" spans="1:8">
      <c r="A105">
        <v>4</v>
      </c>
      <c r="B105" t="s">
        <v>115</v>
      </c>
      <c r="C105">
        <f>COUNTIF('Bulgaria Teachers Raw'!$K$2:$K$9,A105)</f>
        <v>1</v>
      </c>
      <c r="D105" s="4">
        <f>C105/8</f>
        <v>0.125</v>
      </c>
      <c r="E105" s="4">
        <f>COUNTIFS('Bulgaria Teachers Raw'!$B$2:$B$9,"Romania",'Bulgaria Teachers Raw'!$K$2:$K$9,A105)</f>
        <v>0</v>
      </c>
      <c r="F105" s="4">
        <f>E105/3</f>
        <v>0</v>
      </c>
      <c r="G105" s="4">
        <f>COUNTIFS('Bulgaria Teachers Raw'!$B$2:$B$9,"Turkey",'Bulgaria Teachers Raw'!$K$2:$K$9,A105)</f>
        <v>1</v>
      </c>
      <c r="H105" s="4">
        <f>G105/5</f>
        <v>0.2</v>
      </c>
    </row>
    <row r="106" spans="1:8">
      <c r="A106">
        <v>5</v>
      </c>
      <c r="B106" t="s">
        <v>116</v>
      </c>
      <c r="C106">
        <f>COUNTIF('Bulgaria Teachers Raw'!$K$2:$K$9,A106)</f>
        <v>5</v>
      </c>
      <c r="D106" s="4">
        <f>C106/8</f>
        <v>0.625</v>
      </c>
      <c r="E106" s="4">
        <f>COUNTIFS('Bulgaria Teachers Raw'!$B$2:$B$9,"Romania",'Bulgaria Teachers Raw'!$K$2:$K$9,A106)</f>
        <v>3</v>
      </c>
      <c r="F106" s="4">
        <f>E106/3</f>
        <v>1</v>
      </c>
      <c r="G106" s="4">
        <f>COUNTIFS('Bulgaria Teachers Raw'!$B$2:$B$9,"Turkey",'Bulgaria Teachers Raw'!$K$2:$K$9,A106)</f>
        <v>2</v>
      </c>
      <c r="H106" s="4">
        <f>G106/5</f>
        <v>0.4</v>
      </c>
    </row>
    <row r="112" spans="1:8">
      <c r="A112" s="5" t="s">
        <v>152</v>
      </c>
      <c r="B112" s="5"/>
      <c r="C112" s="5"/>
      <c r="D112" s="5"/>
      <c r="E112" s="5"/>
      <c r="F112" s="5"/>
      <c r="G112" s="5"/>
      <c r="H112" s="5"/>
    </row>
    <row r="113" spans="1:8" ht="27.6">
      <c r="A113" s="1" t="s">
        <v>86</v>
      </c>
      <c r="B113" s="1" t="s">
        <v>87</v>
      </c>
      <c r="C113" s="1" t="s">
        <v>88</v>
      </c>
      <c r="D113" s="1" t="s">
        <v>89</v>
      </c>
      <c r="E113" s="1" t="s">
        <v>90</v>
      </c>
      <c r="F113" s="1" t="s">
        <v>91</v>
      </c>
      <c r="G113" s="1" t="s">
        <v>92</v>
      </c>
      <c r="H113" s="1" t="s">
        <v>93</v>
      </c>
    </row>
    <row r="114" spans="1:8">
      <c r="A114">
        <v>1</v>
      </c>
      <c r="B114" t="s">
        <v>122</v>
      </c>
      <c r="C114">
        <f>COUNTIF('Bulgaria Teachers Raw'!$L$2:$L$9,A114)</f>
        <v>0</v>
      </c>
      <c r="D114" s="4">
        <f>C114/8</f>
        <v>0</v>
      </c>
      <c r="E114" s="4">
        <f>COUNTIFS('Bulgaria Teachers Raw'!$B$2:$B$9,"Romania",'Bulgaria Teachers Raw'!$L$2:$L$9,A114)</f>
        <v>0</v>
      </c>
      <c r="F114" s="4">
        <f>E114/3</f>
        <v>0</v>
      </c>
      <c r="G114" s="4">
        <f>COUNTIFS('Bulgaria Teachers Raw'!$B$2:$B$9,"Turkey",'Bulgaria Teachers Raw'!$L$2:$L$9,A114)</f>
        <v>0</v>
      </c>
      <c r="H114" s="4">
        <f>G114/5</f>
        <v>0</v>
      </c>
    </row>
    <row r="115" spans="1:8">
      <c r="A115">
        <v>2</v>
      </c>
      <c r="B115" t="s">
        <v>123</v>
      </c>
      <c r="C115">
        <f>COUNTIF('Bulgaria Teachers Raw'!$L$2:$L$9,A115)</f>
        <v>0</v>
      </c>
      <c r="D115" s="4">
        <f>C115/8</f>
        <v>0</v>
      </c>
      <c r="E115" s="4">
        <f>COUNTIFS('Bulgaria Teachers Raw'!$B$2:$B$9,"Romania",'Bulgaria Teachers Raw'!$L$2:$L$9,A115)</f>
        <v>0</v>
      </c>
      <c r="F115" s="4">
        <f>E115/3</f>
        <v>0</v>
      </c>
      <c r="G115" s="4">
        <f>COUNTIFS('Bulgaria Teachers Raw'!$B$2:$B$9,"Turkey",'Bulgaria Teachers Raw'!$L$2:$L$9,A115)</f>
        <v>0</v>
      </c>
      <c r="H115" s="4">
        <f>G115/5</f>
        <v>0</v>
      </c>
    </row>
    <row r="116" spans="1:8">
      <c r="A116">
        <v>3</v>
      </c>
      <c r="B116" t="s">
        <v>124</v>
      </c>
      <c r="C116">
        <f>COUNTIF('Bulgaria Teachers Raw'!$L$2:$L$9,A116)</f>
        <v>1</v>
      </c>
      <c r="D116" s="4">
        <f>C116/8</f>
        <v>0.125</v>
      </c>
      <c r="E116" s="4">
        <f>COUNTIFS('Bulgaria Teachers Raw'!$B$2:$B$9,"Romania",'Bulgaria Teachers Raw'!$L$2:$L$9,A116)</f>
        <v>0</v>
      </c>
      <c r="F116" s="4">
        <f>E116/3</f>
        <v>0</v>
      </c>
      <c r="G116" s="4">
        <f>COUNTIFS('Bulgaria Teachers Raw'!$B$2:$B$9,"Turkey",'Bulgaria Teachers Raw'!$L$2:$L$9,A116)</f>
        <v>1</v>
      </c>
      <c r="H116" s="4">
        <f>G116/5</f>
        <v>0.2</v>
      </c>
    </row>
    <row r="117" spans="1:8">
      <c r="A117">
        <v>4</v>
      </c>
      <c r="B117" t="s">
        <v>125</v>
      </c>
      <c r="C117">
        <f>COUNTIF('Bulgaria Teachers Raw'!$L$2:$L$9,A117)</f>
        <v>3</v>
      </c>
      <c r="D117" s="4">
        <f>C117/8</f>
        <v>0.375</v>
      </c>
      <c r="E117" s="4">
        <f>COUNTIFS('Bulgaria Teachers Raw'!$B$2:$B$9,"Romania",'Bulgaria Teachers Raw'!$L$2:$L$9,A117)</f>
        <v>1</v>
      </c>
      <c r="F117" s="4">
        <f>E117/3</f>
        <v>0.33333333333333331</v>
      </c>
      <c r="G117" s="4">
        <f>COUNTIFS('Bulgaria Teachers Raw'!$B$2:$B$9,"Turkey",'Bulgaria Teachers Raw'!$L$2:$L$9,A117)</f>
        <v>2</v>
      </c>
      <c r="H117" s="4">
        <f>G117/5</f>
        <v>0.4</v>
      </c>
    </row>
    <row r="118" spans="1:8">
      <c r="A118">
        <v>5</v>
      </c>
      <c r="B118" t="s">
        <v>126</v>
      </c>
      <c r="C118">
        <f>COUNTIF('Bulgaria Teachers Raw'!$L$2:$L$9,A118)</f>
        <v>4</v>
      </c>
      <c r="D118" s="4">
        <f>C118/8</f>
        <v>0.5</v>
      </c>
      <c r="E118" s="4">
        <f>COUNTIFS('Bulgaria Teachers Raw'!$B$2:$B$9,"Romania",'Bulgaria Teachers Raw'!$L$2:$L$9,A118)</f>
        <v>2</v>
      </c>
      <c r="F118" s="4">
        <f>E118/3</f>
        <v>0.66666666666666663</v>
      </c>
      <c r="G118" s="4">
        <f>COUNTIFS('Bulgaria Teachers Raw'!$B$2:$B$9,"Turkey",'Bulgaria Teachers Raw'!$L$2:$L$9,A118)</f>
        <v>2</v>
      </c>
      <c r="H118" s="4">
        <f>G118/5</f>
        <v>0.4</v>
      </c>
    </row>
    <row r="124" spans="1:8">
      <c r="A124" s="5" t="s">
        <v>153</v>
      </c>
      <c r="B124" s="5"/>
      <c r="C124" s="5"/>
      <c r="D124" s="5"/>
      <c r="E124" s="5"/>
      <c r="F124" s="5"/>
      <c r="G124" s="5"/>
      <c r="H124" s="5"/>
    </row>
    <row r="125" spans="1:8" ht="27.6">
      <c r="A125" s="1" t="s">
        <v>86</v>
      </c>
      <c r="B125" s="1" t="s">
        <v>87</v>
      </c>
      <c r="C125" s="1" t="s">
        <v>88</v>
      </c>
      <c r="D125" s="1" t="s">
        <v>89</v>
      </c>
      <c r="E125" s="1" t="s">
        <v>90</v>
      </c>
      <c r="F125" s="1" t="s">
        <v>91</v>
      </c>
      <c r="G125" s="1" t="s">
        <v>92</v>
      </c>
      <c r="H125" s="1" t="s">
        <v>93</v>
      </c>
    </row>
    <row r="126" spans="1:8">
      <c r="A126">
        <v>1</v>
      </c>
      <c r="B126" t="s">
        <v>128</v>
      </c>
      <c r="C126">
        <f>COUNTIF('Bulgaria Teachers Raw'!$M$2:$M$9,A126)</f>
        <v>0</v>
      </c>
      <c r="D126" s="4">
        <f>C126/8</f>
        <v>0</v>
      </c>
      <c r="E126" s="4">
        <f>COUNTIFS('Bulgaria Teachers Raw'!$B$2:$B$9,"Romania",'Bulgaria Teachers Raw'!$M$2:$M$9,A126)</f>
        <v>0</v>
      </c>
      <c r="F126" s="4">
        <f>E126/3</f>
        <v>0</v>
      </c>
      <c r="G126" s="4">
        <f>COUNTIFS('Bulgaria Teachers Raw'!$B$2:$B$9,"Turkey",'Bulgaria Teachers Raw'!$M$2:$M$9,A126)</f>
        <v>0</v>
      </c>
      <c r="H126" s="4">
        <f>G126/5</f>
        <v>0</v>
      </c>
    </row>
    <row r="127" spans="1:8">
      <c r="A127">
        <v>2</v>
      </c>
      <c r="B127" t="s">
        <v>129</v>
      </c>
      <c r="C127">
        <f>COUNTIF('Bulgaria Teachers Raw'!$M$2:$M$9,A127)</f>
        <v>0</v>
      </c>
      <c r="D127" s="4">
        <f>C127/8</f>
        <v>0</v>
      </c>
      <c r="E127" s="4">
        <f>COUNTIFS('Bulgaria Teachers Raw'!$B$2:$B$9,"Romania",'Bulgaria Teachers Raw'!$M$2:$M$9,A127)</f>
        <v>0</v>
      </c>
      <c r="F127" s="4">
        <f>E127/3</f>
        <v>0</v>
      </c>
      <c r="G127" s="4">
        <f>COUNTIFS('Bulgaria Teachers Raw'!$B$2:$B$9,"Turkey",'Bulgaria Teachers Raw'!$M$2:$M$9,A127)</f>
        <v>0</v>
      </c>
      <c r="H127" s="4">
        <f>G127/5</f>
        <v>0</v>
      </c>
    </row>
    <row r="128" spans="1:8">
      <c r="A128">
        <v>3</v>
      </c>
      <c r="B128" t="s">
        <v>130</v>
      </c>
      <c r="C128">
        <f>COUNTIF('Bulgaria Teachers Raw'!$M$2:$M$9,A128)</f>
        <v>1</v>
      </c>
      <c r="D128" s="4">
        <f>C128/8</f>
        <v>0.125</v>
      </c>
      <c r="E128" s="4">
        <f>COUNTIFS('Bulgaria Teachers Raw'!$B$2:$B$9,"Romania",'Bulgaria Teachers Raw'!$M$2:$M$9,A128)</f>
        <v>0</v>
      </c>
      <c r="F128" s="4">
        <f>E128/3</f>
        <v>0</v>
      </c>
      <c r="G128" s="4">
        <f>COUNTIFS('Bulgaria Teachers Raw'!$B$2:$B$9,"Turkey",'Bulgaria Teachers Raw'!$M$2:$M$9,A128)</f>
        <v>1</v>
      </c>
      <c r="H128" s="4">
        <f>G128/5</f>
        <v>0.2</v>
      </c>
    </row>
    <row r="129" spans="1:8">
      <c r="A129">
        <v>4</v>
      </c>
      <c r="B129" t="s">
        <v>131</v>
      </c>
      <c r="C129">
        <f>COUNTIF('Bulgaria Teachers Raw'!$M$2:$M$9,A129)</f>
        <v>1</v>
      </c>
      <c r="D129" s="4">
        <f>C129/8</f>
        <v>0.125</v>
      </c>
      <c r="E129" s="4">
        <f>COUNTIFS('Bulgaria Teachers Raw'!$B$2:$B$9,"Romania",'Bulgaria Teachers Raw'!$M$2:$M$9,A129)</f>
        <v>1</v>
      </c>
      <c r="F129" s="4">
        <f>E129/3</f>
        <v>0.33333333333333331</v>
      </c>
      <c r="G129" s="4">
        <f>COUNTIFS('Bulgaria Teachers Raw'!$B$2:$B$9,"Turkey",'Bulgaria Teachers Raw'!$M$2:$M$9,A129)</f>
        <v>0</v>
      </c>
      <c r="H129" s="4">
        <f>G129/5</f>
        <v>0</v>
      </c>
    </row>
    <row r="130" spans="1:8">
      <c r="A130">
        <v>5</v>
      </c>
      <c r="B130" t="s">
        <v>132</v>
      </c>
      <c r="C130">
        <f>COUNTIF('Bulgaria Teachers Raw'!$M$2:$M$9,A130)</f>
        <v>6</v>
      </c>
      <c r="D130" s="4">
        <f>C130/8</f>
        <v>0.75</v>
      </c>
      <c r="E130" s="4">
        <f>COUNTIFS('Bulgaria Teachers Raw'!$B$2:$B$9,"Romania",'Bulgaria Teachers Raw'!$M$2:$M$9,A130)</f>
        <v>2</v>
      </c>
      <c r="F130" s="4">
        <f>E130/3</f>
        <v>0.66666666666666663</v>
      </c>
      <c r="G130" s="4">
        <f>COUNTIFS('Bulgaria Teachers Raw'!$B$2:$B$9,"Turkey",'Bulgaria Teachers Raw'!$M$2:$M$9,A130)</f>
        <v>4</v>
      </c>
      <c r="H130" s="4">
        <f>G130/5</f>
        <v>0.8</v>
      </c>
    </row>
    <row r="136" spans="1:8">
      <c r="A136" s="5" t="s">
        <v>154</v>
      </c>
      <c r="B136" s="5"/>
      <c r="C136" s="5"/>
      <c r="D136" s="5"/>
      <c r="E136" s="5"/>
      <c r="F136" s="5"/>
      <c r="G136" s="5"/>
      <c r="H136" s="5"/>
    </row>
    <row r="137" spans="1:8" ht="27.6">
      <c r="A137" s="1" t="s">
        <v>86</v>
      </c>
      <c r="B137" s="1" t="s">
        <v>87</v>
      </c>
      <c r="C137" s="1" t="s">
        <v>88</v>
      </c>
      <c r="D137" s="1" t="s">
        <v>89</v>
      </c>
      <c r="E137" s="1" t="s">
        <v>90</v>
      </c>
      <c r="F137" s="1" t="s">
        <v>91</v>
      </c>
      <c r="G137" s="1" t="s">
        <v>92</v>
      </c>
      <c r="H137" s="1" t="s">
        <v>93</v>
      </c>
    </row>
    <row r="138" spans="1:8">
      <c r="A138">
        <v>1</v>
      </c>
      <c r="B138" t="s">
        <v>134</v>
      </c>
      <c r="C138">
        <f>COUNTIF('Bulgaria Teachers Raw'!$N$2:$N$9,A138)</f>
        <v>0</v>
      </c>
      <c r="D138" s="4">
        <f>C138/8</f>
        <v>0</v>
      </c>
      <c r="E138" s="4">
        <f>COUNTIFS('Bulgaria Teachers Raw'!$B$2:$B$9,"Romania",'Bulgaria Teachers Raw'!$N$2:$N$9,A138)</f>
        <v>0</v>
      </c>
      <c r="F138" s="4">
        <f>E138/3</f>
        <v>0</v>
      </c>
      <c r="G138" s="4">
        <f>COUNTIFS('Bulgaria Teachers Raw'!$B$2:$B$9,"Turkey",'Bulgaria Teachers Raw'!$N$2:$N$9,A138)</f>
        <v>0</v>
      </c>
      <c r="H138" s="4">
        <f>G138/5</f>
        <v>0</v>
      </c>
    </row>
    <row r="139" spans="1:8">
      <c r="A139">
        <v>2</v>
      </c>
      <c r="B139" t="s">
        <v>135</v>
      </c>
      <c r="C139">
        <f>COUNTIF('Bulgaria Teachers Raw'!$N$2:$N$9,A139)</f>
        <v>0</v>
      </c>
      <c r="D139" s="4">
        <f>C139/8</f>
        <v>0</v>
      </c>
      <c r="E139" s="4">
        <f>COUNTIFS('Bulgaria Teachers Raw'!$B$2:$B$9,"Romania",'Bulgaria Teachers Raw'!$N$2:$N$9,A139)</f>
        <v>0</v>
      </c>
      <c r="F139" s="4">
        <f>E139/3</f>
        <v>0</v>
      </c>
      <c r="G139" s="4">
        <f>COUNTIFS('Bulgaria Teachers Raw'!$B$2:$B$9,"Turkey",'Bulgaria Teachers Raw'!$N$2:$N$9,A139)</f>
        <v>0</v>
      </c>
      <c r="H139" s="4">
        <f>G139/5</f>
        <v>0</v>
      </c>
    </row>
    <row r="140" spans="1:8">
      <c r="A140">
        <v>3</v>
      </c>
      <c r="B140" t="s">
        <v>136</v>
      </c>
      <c r="C140">
        <f>COUNTIF('Bulgaria Teachers Raw'!$N$2:$N$9,A140)</f>
        <v>0</v>
      </c>
      <c r="D140" s="4">
        <f>C140/8</f>
        <v>0</v>
      </c>
      <c r="E140" s="4">
        <f>COUNTIFS('Bulgaria Teachers Raw'!$B$2:$B$9,"Romania",'Bulgaria Teachers Raw'!$N$2:$N$9,A140)</f>
        <v>0</v>
      </c>
      <c r="F140" s="4">
        <f>E140/3</f>
        <v>0</v>
      </c>
      <c r="G140" s="4">
        <f>COUNTIFS('Bulgaria Teachers Raw'!$B$2:$B$9,"Turkey",'Bulgaria Teachers Raw'!$N$2:$N$9,A140)</f>
        <v>0</v>
      </c>
      <c r="H140" s="4">
        <f>G140/5</f>
        <v>0</v>
      </c>
    </row>
    <row r="141" spans="1:8">
      <c r="A141">
        <v>4</v>
      </c>
      <c r="B141" t="s">
        <v>137</v>
      </c>
      <c r="C141">
        <f>COUNTIF('Bulgaria Teachers Raw'!$N$2:$N$9,A141)</f>
        <v>2</v>
      </c>
      <c r="D141" s="4">
        <f>C141/8</f>
        <v>0.25</v>
      </c>
      <c r="E141" s="4">
        <f>COUNTIFS('Bulgaria Teachers Raw'!$B$2:$B$9,"Romania",'Bulgaria Teachers Raw'!$N$2:$N$9,A141)</f>
        <v>2</v>
      </c>
      <c r="F141" s="4">
        <f>E141/3</f>
        <v>0.66666666666666663</v>
      </c>
      <c r="G141" s="4">
        <f>COUNTIFS('Bulgaria Teachers Raw'!$B$2:$B$9,"Turkey",'Bulgaria Teachers Raw'!$N$2:$N$9,A141)</f>
        <v>0</v>
      </c>
      <c r="H141" s="4">
        <f>G141/5</f>
        <v>0</v>
      </c>
    </row>
    <row r="142" spans="1:8">
      <c r="A142">
        <v>5</v>
      </c>
      <c r="B142" t="s">
        <v>138</v>
      </c>
      <c r="C142">
        <f>COUNTIF('Bulgaria Teachers Raw'!$N$2:$N$9,A142)</f>
        <v>6</v>
      </c>
      <c r="D142" s="4">
        <f>C142/8</f>
        <v>0.75</v>
      </c>
      <c r="E142" s="4">
        <f>COUNTIFS('Bulgaria Teachers Raw'!$B$2:$B$9,"Romania",'Bulgaria Teachers Raw'!$N$2:$N$9,A142)</f>
        <v>1</v>
      </c>
      <c r="F142" s="4">
        <f>E142/3</f>
        <v>0.33333333333333331</v>
      </c>
      <c r="G142" s="4">
        <f>COUNTIFS('Bulgaria Teachers Raw'!$B$2:$B$9,"Turkey",'Bulgaria Teachers Raw'!$N$2:$N$9,A142)</f>
        <v>5</v>
      </c>
      <c r="H142" s="4">
        <f>G142/5</f>
        <v>1</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{926F6AC3-B0A8-0DB9-763B-C6B9772ADA51}</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{F8910226-8555-E612-BA0C-1EC3408306D1}</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{677AB745-6CCC-E828-CA44-3033E0874368}</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{AF8EDDF3-6FCC-FFA5-4E11-2DE051853B63}</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{C67E8AD1-028E-FD6C-E578-9FD6C51D871A}</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{EE82A85F-1F8F-CAFC-E200-94EF0BD287DD}</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{0BEECA2F-8372-6E75-E3F4-F5D96A394BAA}</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{0CF26758-82DE-AC27-47F9-CB331C804777}</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{17CDFDB0-80DC-8547-4306-368A9226795E}</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{228193B1-9BD0-6D7E-73B9-D3B9538D8F59}</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{E3EB25C8-D5DE-35EF-8D38-8F191924306D}</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{0209B789-CB0F-8819-CC10-FF70038F5DB5}</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926F6AC3-B0A8-0DB9-763B-C6B9772ADA51}">
            <x14:dataBar>
              <x14:cfvo type="min"/>
              <x14:cfvo type="max"/>
              <x14:negativeFillColor auto="1"/>
              <x14:axisColor auto="1"/>
            </x14:dataBar>
          </x14:cfRule>
          <xm:sqref>D6:D10</xm:sqref>
        </x14:conditionalFormatting>
        <x14:conditionalFormatting xmlns:xm="http://schemas.microsoft.com/office/excel/2006/main">
          <x14:cfRule type="dataBar" id="{F8910226-8555-E612-BA0C-1EC3408306D1}">
            <x14:dataBar>
              <x14:cfvo type="min"/>
              <x14:cfvo type="max"/>
              <x14:negativeFillColor auto="1"/>
              <x14:axisColor auto="1"/>
            </x14:dataBar>
          </x14:cfRule>
          <xm:sqref>D18:D22</xm:sqref>
        </x14:conditionalFormatting>
        <x14:conditionalFormatting xmlns:xm="http://schemas.microsoft.com/office/excel/2006/main">
          <x14:cfRule type="dataBar" id="{677AB745-6CCC-E828-CA44-3033E0874368}">
            <x14:dataBar>
              <x14:cfvo type="min"/>
              <x14:cfvo type="max"/>
              <x14:negativeFillColor auto="1"/>
              <x14:axisColor auto="1"/>
            </x14:dataBar>
          </x14:cfRule>
          <xm:sqref>D30:D34</xm:sqref>
        </x14:conditionalFormatting>
        <x14:conditionalFormatting xmlns:xm="http://schemas.microsoft.com/office/excel/2006/main">
          <x14:cfRule type="dataBar" id="{AF8EDDF3-6FCC-FFA5-4E11-2DE051853B63}">
            <x14:dataBar>
              <x14:cfvo type="min"/>
              <x14:cfvo type="max"/>
              <x14:negativeFillColor auto="1"/>
              <x14:axisColor auto="1"/>
            </x14:dataBar>
          </x14:cfRule>
          <xm:sqref>D42:D46</xm:sqref>
        </x14:conditionalFormatting>
        <x14:conditionalFormatting xmlns:xm="http://schemas.microsoft.com/office/excel/2006/main">
          <x14:cfRule type="dataBar" id="{C67E8AD1-028E-FD6C-E578-9FD6C51D871A}">
            <x14:dataBar>
              <x14:cfvo type="min"/>
              <x14:cfvo type="max"/>
              <x14:negativeFillColor auto="1"/>
              <x14:axisColor auto="1"/>
            </x14:dataBar>
          </x14:cfRule>
          <xm:sqref>D54:D58</xm:sqref>
        </x14:conditionalFormatting>
        <x14:conditionalFormatting xmlns:xm="http://schemas.microsoft.com/office/excel/2006/main">
          <x14:cfRule type="dataBar" id="{EE82A85F-1F8F-CAFC-E200-94EF0BD287DD}">
            <x14:dataBar>
              <x14:cfvo type="min"/>
              <x14:cfvo type="max"/>
              <x14:negativeFillColor auto="1"/>
              <x14:axisColor auto="1"/>
            </x14:dataBar>
          </x14:cfRule>
          <xm:sqref>D66:D70</xm:sqref>
        </x14:conditionalFormatting>
        <x14:conditionalFormatting xmlns:xm="http://schemas.microsoft.com/office/excel/2006/main">
          <x14:cfRule type="dataBar" id="{0BEECA2F-8372-6E75-E3F4-F5D96A394BAA}">
            <x14:dataBar>
              <x14:cfvo type="min"/>
              <x14:cfvo type="max"/>
              <x14:negativeFillColor auto="1"/>
              <x14:axisColor auto="1"/>
            </x14:dataBar>
          </x14:cfRule>
          <xm:sqref>D78:D82</xm:sqref>
        </x14:conditionalFormatting>
        <x14:conditionalFormatting xmlns:xm="http://schemas.microsoft.com/office/excel/2006/main">
          <x14:cfRule type="dataBar" id="{0CF26758-82DE-AC27-47F9-CB331C804777}">
            <x14:dataBar>
              <x14:cfvo type="min"/>
              <x14:cfvo type="max"/>
              <x14:negativeFillColor auto="1"/>
              <x14:axisColor auto="1"/>
            </x14:dataBar>
          </x14:cfRule>
          <xm:sqref>D90:D94</xm:sqref>
        </x14:conditionalFormatting>
        <x14:conditionalFormatting xmlns:xm="http://schemas.microsoft.com/office/excel/2006/main">
          <x14:cfRule type="dataBar" id="{17CDFDB0-80DC-8547-4306-368A9226795E}">
            <x14:dataBar>
              <x14:cfvo type="min"/>
              <x14:cfvo type="max"/>
              <x14:negativeFillColor auto="1"/>
              <x14:axisColor auto="1"/>
            </x14:dataBar>
          </x14:cfRule>
          <xm:sqref>D102:D106</xm:sqref>
        </x14:conditionalFormatting>
        <x14:conditionalFormatting xmlns:xm="http://schemas.microsoft.com/office/excel/2006/main">
          <x14:cfRule type="dataBar" id="{228193B1-9BD0-6D7E-73B9-D3B9538D8F59}">
            <x14:dataBar>
              <x14:cfvo type="min"/>
              <x14:cfvo type="max"/>
              <x14:negativeFillColor auto="1"/>
              <x14:axisColor auto="1"/>
            </x14:dataBar>
          </x14:cfRule>
          <xm:sqref>D114:D118</xm:sqref>
        </x14:conditionalFormatting>
        <x14:conditionalFormatting xmlns:xm="http://schemas.microsoft.com/office/excel/2006/main">
          <x14:cfRule type="dataBar" id="{E3EB25C8-D5DE-35EF-8D38-8F191924306D}">
            <x14:dataBar>
              <x14:cfvo type="min"/>
              <x14:cfvo type="max"/>
              <x14:negativeFillColor auto="1"/>
              <x14:axisColor auto="1"/>
            </x14:dataBar>
          </x14:cfRule>
          <xm:sqref>D126:D130</xm:sqref>
        </x14:conditionalFormatting>
        <x14:conditionalFormatting xmlns:xm="http://schemas.microsoft.com/office/excel/2006/main">
          <x14:cfRule type="dataBar" id="{0209B789-CB0F-8819-CC10-FF70038F5DB5}">
            <x14:dataBar>
              <x14:cfvo type="min"/>
              <x14:cfvo type="max"/>
              <x14:negativeFillColor auto="1"/>
              <x14:axisColor auto="1"/>
            </x14:dataBar>
          </x14:cfRule>
          <xm:sqref>D138:D142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
  <sheetViews>
    <sheetView workbookViewId="0">
      <selection sqref="A1:J1"/>
    </sheetView>
  </sheetViews>
  <sheetFormatPr defaultRowHeight="13.8"/>
  <cols>
    <col min="1" max="1" width="35" customWidth="1"/>
    <col min="2" max="4" width="14" customWidth="1"/>
    <col min="5" max="5" width="13" customWidth="1"/>
    <col min="6" max="6" width="36" customWidth="1"/>
  </cols>
  <sheetData>
    <row r="1" spans="1:10" ht="21">
      <c r="A1" s="7" t="s">
        <v>155</v>
      </c>
      <c r="B1" s="7"/>
      <c r="C1" s="7"/>
      <c r="D1" s="7"/>
      <c r="E1" s="7"/>
      <c r="F1" s="7"/>
      <c r="G1" s="7"/>
      <c r="H1" s="7"/>
      <c r="I1" s="7"/>
      <c r="J1" s="7"/>
    </row>
    <row r="3" spans="1:10" ht="27.6">
      <c r="A3" s="1" t="s">
        <v>156</v>
      </c>
      <c r="B3" s="1" t="s">
        <v>157</v>
      </c>
      <c r="C3" s="1" t="s">
        <v>158</v>
      </c>
      <c r="D3" s="1" t="s">
        <v>159</v>
      </c>
      <c r="E3" s="1" t="s">
        <v>160</v>
      </c>
      <c r="F3" s="1" t="s">
        <v>161</v>
      </c>
    </row>
    <row r="4" spans="1:10">
      <c r="A4" t="s">
        <v>162</v>
      </c>
      <c r="B4" s="4">
        <f>COUNTIF('Bulgaria Students Raw'!$C$2:$C$23,"&gt;=4")/22</f>
        <v>0.86363636363636365</v>
      </c>
      <c r="C4" s="4">
        <f>COUNTIF('Bulgaria Teachers Raw'!$C$2:$C$9,"&gt;=4")/8</f>
        <v>1</v>
      </c>
      <c r="D4" s="4">
        <v>0.9</v>
      </c>
      <c r="E4" t="str">
        <f>IF(AVERAGE(B4:C4)&gt;=D4,"Achieved","Attention")</f>
        <v>Achieved</v>
      </c>
      <c r="F4" t="str">
        <f>IF(E4="Achieved","Strong positive evaluation","Review neutral and critical comments")</f>
        <v>Strong positive evaluation</v>
      </c>
    </row>
    <row r="5" spans="1:10">
      <c r="A5" t="s">
        <v>163</v>
      </c>
      <c r="B5" s="4">
        <f>COUNTIF('Bulgaria Students Raw'!$D$2:$D$23,"&gt;=4")/22</f>
        <v>0.95454545454545459</v>
      </c>
      <c r="C5" s="4">
        <f>COUNTIF('Bulgaria Teachers Raw'!$D$2:$D$9,"&gt;=4")/8</f>
        <v>1</v>
      </c>
      <c r="D5" s="4">
        <v>0.9</v>
      </c>
      <c r="E5" t="str">
        <f>IF(AVERAGE(B5:C5)&gt;=D5,"Achieved","Attention")</f>
        <v>Achieved</v>
      </c>
      <c r="F5" t="str">
        <f>IF(E5="Achieved","Strong positive evaluation","Review neutral and critical comments")</f>
        <v>Strong positive evaluation</v>
      </c>
    </row>
    <row r="6" spans="1:10">
      <c r="A6" t="s">
        <v>164</v>
      </c>
      <c r="B6" s="4">
        <f>COUNTIF('Bulgaria Students Raw'!$M$2:$M$23,"&gt;=4")/22</f>
        <v>0.86363636363636365</v>
      </c>
      <c r="C6" s="4">
        <f>COUNTIF('Bulgaria Teachers Raw'!$M$2:$M$9,"&gt;=4")/8</f>
        <v>0.875</v>
      </c>
      <c r="D6" s="4">
        <v>0.9</v>
      </c>
      <c r="E6" t="str">
        <f>IF(AVERAGE(B6:C6)&gt;=D6,"Achieved","Attention")</f>
        <v>Attention</v>
      </c>
      <c r="F6" t="str">
        <f>IF(E6="Achieved","Strong positive evaluation","Review neutral and critical comments")</f>
        <v>Review neutral and critical comments</v>
      </c>
    </row>
    <row r="7" spans="1:10">
      <c r="A7" t="s">
        <v>165</v>
      </c>
      <c r="B7" s="4">
        <f>COUNTIF('Bulgaria Students Raw'!$J$2:$J$23,"&gt;=4")/22</f>
        <v>0.86363636363636365</v>
      </c>
      <c r="C7" s="4">
        <f>COUNTIF('Bulgaria Teachers Raw'!$J$2:$J$9,"&gt;=4")/8</f>
        <v>1</v>
      </c>
      <c r="D7" s="4">
        <v>0.9</v>
      </c>
      <c r="E7" t="str">
        <f>IF(AVERAGE(B7:C7)&gt;=D7,"Achieved","Attention")</f>
        <v>Achieved</v>
      </c>
      <c r="F7" t="str">
        <f>IF(E7="Achieved","Strong positive evaluation","Review neutral and critical comments")</f>
        <v>Strong positive evaluation</v>
      </c>
    </row>
    <row r="8" spans="1:10">
      <c r="A8" t="s">
        <v>166</v>
      </c>
      <c r="B8" s="4">
        <f>COUNTIF('Bulgaria Students Raw'!$N$2:$N$23,"&gt;=4")/22</f>
        <v>0.86363636363636365</v>
      </c>
      <c r="C8" s="4">
        <f>COUNTIF('Bulgaria Teachers Raw'!$N$2:$N$9,"&gt;=4")/8</f>
        <v>1</v>
      </c>
      <c r="D8" s="4">
        <v>0.9</v>
      </c>
      <c r="E8" t="str">
        <f>IF(AVERAGE(B8:C8)&gt;=D8,"Achieved","Attention")</f>
        <v>Achieved</v>
      </c>
      <c r="F8" t="str">
        <f>IF(E8="Achieved","Strong positive evaluation","Review neutral and critical comments")</f>
        <v>Strong positive evaluation</v>
      </c>
    </row>
    <row r="11" spans="1:10">
      <c r="A11" s="1" t="s">
        <v>167</v>
      </c>
      <c r="B11" s="1" t="s">
        <v>14</v>
      </c>
      <c r="C11" s="1" t="s">
        <v>168</v>
      </c>
      <c r="D11" s="1" t="s">
        <v>169</v>
      </c>
    </row>
    <row r="12" spans="1:10">
      <c r="A12" t="s">
        <v>157</v>
      </c>
      <c r="B12" t="s">
        <v>29</v>
      </c>
      <c r="C12">
        <v>12</v>
      </c>
      <c r="D12" s="4">
        <v>0.4</v>
      </c>
    </row>
    <row r="13" spans="1:10">
      <c r="A13" t="s">
        <v>157</v>
      </c>
      <c r="B13" t="s">
        <v>49</v>
      </c>
      <c r="C13">
        <v>10</v>
      </c>
      <c r="D13" s="4">
        <v>0.33333333333333331</v>
      </c>
    </row>
    <row r="14" spans="1:10">
      <c r="A14" t="s">
        <v>158</v>
      </c>
      <c r="B14" t="s">
        <v>29</v>
      </c>
      <c r="C14">
        <v>3</v>
      </c>
      <c r="D14" s="4">
        <v>0.1</v>
      </c>
    </row>
    <row r="15" spans="1:10">
      <c r="A15" t="s">
        <v>158</v>
      </c>
      <c r="B15" t="s">
        <v>49</v>
      </c>
      <c r="C15">
        <v>5</v>
      </c>
      <c r="D15" s="4">
        <v>0.16666666666666666</v>
      </c>
    </row>
  </sheetData>
  <mergeCells count="1">
    <mergeCell ref="A1:J1"/>
  </mergeCells>
  <conditionalFormatting sqref="B4:C8">
    <cfRule type="colorScale" priority="1">
      <colorScale>
        <cfvo type="min"/>
        <cfvo type="percentile" val="50"/>
        <cfvo type="max"/>
        <color rgb="FFF4CCCC"/>
        <color rgb="FFFFF2CC"/>
        <color rgb="FFD9EAD3"/>
      </colorScale>
    </cfRule>
  </conditionalFormatting>
  <conditionalFormatting sqref="E4:E8">
    <cfRule type="expression" dxfId="5" priority="2">
      <formula>E4="Achieved"</formula>
    </cfRule>
    <cfRule type="expression" dxfId="4" priority="3">
      <formula>E4="Attention"</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2"/>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17</v>
      </c>
      <c r="F1" s="1" t="s">
        <v>18</v>
      </c>
      <c r="G1" s="1" t="s">
        <v>19</v>
      </c>
      <c r="H1" s="1" t="s">
        <v>20</v>
      </c>
      <c r="I1" s="1" t="s">
        <v>21</v>
      </c>
      <c r="J1" s="1" t="s">
        <v>22</v>
      </c>
      <c r="K1" s="1" t="s">
        <v>23</v>
      </c>
      <c r="L1" s="1" t="s">
        <v>24</v>
      </c>
      <c r="M1" s="1" t="s">
        <v>25</v>
      </c>
      <c r="N1" s="1" t="s">
        <v>26</v>
      </c>
      <c r="O1" s="1" t="s">
        <v>27</v>
      </c>
    </row>
    <row r="2" spans="1:15">
      <c r="A2" t="s">
        <v>170</v>
      </c>
      <c r="B2" t="s">
        <v>171</v>
      </c>
      <c r="C2">
        <v>5</v>
      </c>
      <c r="D2">
        <v>5</v>
      </c>
      <c r="E2">
        <v>3</v>
      </c>
      <c r="F2">
        <v>5</v>
      </c>
      <c r="G2">
        <v>3</v>
      </c>
      <c r="H2">
        <v>5</v>
      </c>
      <c r="I2">
        <v>3</v>
      </c>
      <c r="J2">
        <v>5</v>
      </c>
      <c r="K2">
        <v>4</v>
      </c>
      <c r="L2">
        <v>5</v>
      </c>
      <c r="M2">
        <v>5</v>
      </c>
      <c r="N2">
        <v>5</v>
      </c>
      <c r="O2" t="s">
        <v>51</v>
      </c>
    </row>
    <row r="3" spans="1:15">
      <c r="A3" t="s">
        <v>172</v>
      </c>
      <c r="B3" t="s">
        <v>171</v>
      </c>
      <c r="C3">
        <v>4</v>
      </c>
      <c r="D3">
        <v>5</v>
      </c>
      <c r="E3">
        <v>4</v>
      </c>
      <c r="F3">
        <v>4</v>
      </c>
      <c r="G3">
        <v>5</v>
      </c>
      <c r="H3">
        <v>5</v>
      </c>
      <c r="I3">
        <v>5</v>
      </c>
      <c r="J3">
        <v>5</v>
      </c>
      <c r="K3">
        <v>5</v>
      </c>
      <c r="L3">
        <v>3</v>
      </c>
      <c r="M3">
        <v>5</v>
      </c>
      <c r="N3">
        <v>3</v>
      </c>
      <c r="O3" t="s">
        <v>30</v>
      </c>
    </row>
    <row r="4" spans="1:15">
      <c r="A4" t="s">
        <v>173</v>
      </c>
      <c r="B4" t="s">
        <v>171</v>
      </c>
      <c r="C4">
        <v>3</v>
      </c>
      <c r="D4">
        <v>5</v>
      </c>
      <c r="E4">
        <v>5</v>
      </c>
      <c r="F4">
        <v>5</v>
      </c>
      <c r="G4">
        <v>5</v>
      </c>
      <c r="H4">
        <v>5</v>
      </c>
      <c r="I4">
        <v>5</v>
      </c>
      <c r="J4">
        <v>4</v>
      </c>
      <c r="K4">
        <v>4</v>
      </c>
      <c r="L4">
        <v>5</v>
      </c>
      <c r="M4">
        <v>4</v>
      </c>
      <c r="N4">
        <v>5</v>
      </c>
      <c r="O4" t="s">
        <v>32</v>
      </c>
    </row>
    <row r="5" spans="1:15">
      <c r="A5" t="s">
        <v>174</v>
      </c>
      <c r="B5" t="s">
        <v>171</v>
      </c>
      <c r="C5">
        <v>5</v>
      </c>
      <c r="D5">
        <v>5</v>
      </c>
      <c r="E5">
        <v>5</v>
      </c>
      <c r="F5">
        <v>5</v>
      </c>
      <c r="G5">
        <v>5</v>
      </c>
      <c r="H5">
        <v>4</v>
      </c>
      <c r="I5">
        <v>4</v>
      </c>
      <c r="J5">
        <v>4</v>
      </c>
      <c r="K5">
        <v>4</v>
      </c>
      <c r="L5">
        <v>4</v>
      </c>
      <c r="M5">
        <v>5</v>
      </c>
      <c r="N5">
        <v>4</v>
      </c>
      <c r="O5" t="s">
        <v>30</v>
      </c>
    </row>
    <row r="6" spans="1:15">
      <c r="A6" t="s">
        <v>175</v>
      </c>
      <c r="B6" t="s">
        <v>171</v>
      </c>
      <c r="C6">
        <v>5</v>
      </c>
      <c r="D6">
        <v>5</v>
      </c>
      <c r="E6">
        <v>4</v>
      </c>
      <c r="F6">
        <v>4</v>
      </c>
      <c r="G6">
        <v>5</v>
      </c>
      <c r="H6">
        <v>5</v>
      </c>
      <c r="I6">
        <v>5</v>
      </c>
      <c r="J6">
        <v>5</v>
      </c>
      <c r="K6">
        <v>5</v>
      </c>
      <c r="L6">
        <v>5</v>
      </c>
      <c r="M6">
        <v>5</v>
      </c>
      <c r="N6">
        <v>5</v>
      </c>
      <c r="O6" t="s">
        <v>42</v>
      </c>
    </row>
    <row r="7" spans="1:15">
      <c r="A7" t="s">
        <v>176</v>
      </c>
      <c r="B7" t="s">
        <v>171</v>
      </c>
      <c r="C7">
        <v>4</v>
      </c>
      <c r="D7">
        <v>5</v>
      </c>
      <c r="E7">
        <v>4</v>
      </c>
      <c r="F7">
        <v>3</v>
      </c>
      <c r="G7">
        <v>4</v>
      </c>
      <c r="H7">
        <v>5</v>
      </c>
      <c r="I7">
        <v>5</v>
      </c>
      <c r="J7">
        <v>5</v>
      </c>
      <c r="K7">
        <v>5</v>
      </c>
      <c r="L7">
        <v>5</v>
      </c>
      <c r="M7">
        <v>5</v>
      </c>
      <c r="N7">
        <v>5</v>
      </c>
      <c r="O7" t="s">
        <v>42</v>
      </c>
    </row>
    <row r="8" spans="1:15">
      <c r="A8" t="s">
        <v>177</v>
      </c>
      <c r="B8" t="s">
        <v>171</v>
      </c>
      <c r="C8">
        <v>4</v>
      </c>
      <c r="D8">
        <v>5</v>
      </c>
      <c r="E8">
        <v>4</v>
      </c>
      <c r="F8">
        <v>5</v>
      </c>
      <c r="G8">
        <v>4</v>
      </c>
      <c r="H8">
        <v>1</v>
      </c>
      <c r="I8">
        <v>5</v>
      </c>
      <c r="J8">
        <v>5</v>
      </c>
      <c r="K8">
        <v>4</v>
      </c>
      <c r="L8">
        <v>5</v>
      </c>
      <c r="M8">
        <v>4</v>
      </c>
      <c r="N8">
        <v>4</v>
      </c>
      <c r="O8" t="s">
        <v>30</v>
      </c>
    </row>
    <row r="9" spans="1:15">
      <c r="A9" t="s">
        <v>178</v>
      </c>
      <c r="B9" t="s">
        <v>171</v>
      </c>
      <c r="C9">
        <v>5</v>
      </c>
      <c r="D9">
        <v>5</v>
      </c>
      <c r="E9">
        <v>4</v>
      </c>
      <c r="F9">
        <v>4</v>
      </c>
      <c r="G9">
        <v>5</v>
      </c>
      <c r="H9">
        <v>5</v>
      </c>
      <c r="I9">
        <v>5</v>
      </c>
      <c r="J9">
        <v>4</v>
      </c>
      <c r="K9">
        <v>5</v>
      </c>
      <c r="L9">
        <v>3</v>
      </c>
      <c r="M9">
        <v>5</v>
      </c>
      <c r="N9">
        <v>3</v>
      </c>
      <c r="O9" t="s">
        <v>39</v>
      </c>
    </row>
    <row r="10" spans="1:15">
      <c r="A10" t="s">
        <v>179</v>
      </c>
      <c r="B10" t="s">
        <v>171</v>
      </c>
      <c r="C10">
        <v>5</v>
      </c>
      <c r="D10">
        <v>5</v>
      </c>
      <c r="E10">
        <v>5</v>
      </c>
      <c r="F10">
        <v>5</v>
      </c>
      <c r="G10">
        <v>2</v>
      </c>
      <c r="H10">
        <v>4</v>
      </c>
      <c r="I10">
        <v>5</v>
      </c>
      <c r="J10">
        <v>3</v>
      </c>
      <c r="K10">
        <v>5</v>
      </c>
      <c r="L10">
        <v>4</v>
      </c>
      <c r="M10">
        <v>5</v>
      </c>
      <c r="N10">
        <v>5</v>
      </c>
      <c r="O10" t="s">
        <v>39</v>
      </c>
    </row>
    <row r="11" spans="1:15">
      <c r="A11" t="s">
        <v>180</v>
      </c>
      <c r="B11" t="s">
        <v>171</v>
      </c>
      <c r="C11">
        <v>5</v>
      </c>
      <c r="D11">
        <v>5</v>
      </c>
      <c r="E11">
        <v>5</v>
      </c>
      <c r="F11">
        <v>5</v>
      </c>
      <c r="G11">
        <v>5</v>
      </c>
      <c r="H11">
        <v>5</v>
      </c>
      <c r="I11">
        <v>4</v>
      </c>
      <c r="J11">
        <v>5</v>
      </c>
      <c r="K11">
        <v>4</v>
      </c>
      <c r="L11">
        <v>4</v>
      </c>
      <c r="M11">
        <v>5</v>
      </c>
      <c r="N11">
        <v>5</v>
      </c>
      <c r="O11" t="s">
        <v>42</v>
      </c>
    </row>
    <row r="12" spans="1:15">
      <c r="A12" t="s">
        <v>181</v>
      </c>
      <c r="B12" t="s">
        <v>29</v>
      </c>
      <c r="C12">
        <v>5</v>
      </c>
      <c r="D12">
        <v>4</v>
      </c>
      <c r="E12">
        <v>3</v>
      </c>
      <c r="F12">
        <v>5</v>
      </c>
      <c r="G12">
        <v>5</v>
      </c>
      <c r="H12">
        <v>3</v>
      </c>
      <c r="I12">
        <v>5</v>
      </c>
      <c r="J12">
        <v>5</v>
      </c>
      <c r="K12">
        <v>3</v>
      </c>
      <c r="L12">
        <v>3</v>
      </c>
      <c r="M12">
        <v>4</v>
      </c>
      <c r="N12">
        <v>3</v>
      </c>
      <c r="O12" t="s">
        <v>45</v>
      </c>
    </row>
    <row r="13" spans="1:15">
      <c r="A13" t="s">
        <v>182</v>
      </c>
      <c r="B13" t="s">
        <v>29</v>
      </c>
      <c r="C13">
        <v>5</v>
      </c>
      <c r="D13">
        <v>4</v>
      </c>
      <c r="E13">
        <v>4</v>
      </c>
      <c r="F13">
        <v>3</v>
      </c>
      <c r="G13">
        <v>3</v>
      </c>
      <c r="H13">
        <v>5</v>
      </c>
      <c r="I13">
        <v>4</v>
      </c>
      <c r="J13">
        <v>5</v>
      </c>
      <c r="K13">
        <v>3</v>
      </c>
      <c r="L13">
        <v>3</v>
      </c>
      <c r="M13">
        <v>5</v>
      </c>
      <c r="N13">
        <v>5</v>
      </c>
      <c r="O13" t="s">
        <v>51</v>
      </c>
    </row>
    <row r="14" spans="1:15">
      <c r="A14" t="s">
        <v>183</v>
      </c>
      <c r="B14" t="s">
        <v>29</v>
      </c>
      <c r="C14">
        <v>5</v>
      </c>
      <c r="D14">
        <v>4</v>
      </c>
      <c r="E14">
        <v>3</v>
      </c>
      <c r="F14">
        <v>3</v>
      </c>
      <c r="G14">
        <v>4</v>
      </c>
      <c r="H14">
        <v>5</v>
      </c>
      <c r="I14">
        <v>5</v>
      </c>
      <c r="J14">
        <v>5</v>
      </c>
      <c r="K14">
        <v>4</v>
      </c>
      <c r="L14">
        <v>5</v>
      </c>
      <c r="M14">
        <v>1</v>
      </c>
      <c r="N14">
        <v>5</v>
      </c>
      <c r="O14" t="s">
        <v>51</v>
      </c>
    </row>
    <row r="15" spans="1:15">
      <c r="A15" t="s">
        <v>184</v>
      </c>
      <c r="B15" t="s">
        <v>29</v>
      </c>
      <c r="C15">
        <v>5</v>
      </c>
      <c r="D15">
        <v>5</v>
      </c>
      <c r="E15">
        <v>3</v>
      </c>
      <c r="F15">
        <v>5</v>
      </c>
      <c r="G15">
        <v>5</v>
      </c>
      <c r="H15">
        <v>5</v>
      </c>
      <c r="I15">
        <v>5</v>
      </c>
      <c r="J15">
        <v>4</v>
      </c>
      <c r="K15">
        <v>5</v>
      </c>
      <c r="L15">
        <v>5</v>
      </c>
      <c r="M15">
        <v>4</v>
      </c>
      <c r="N15">
        <v>5</v>
      </c>
      <c r="O15" t="s">
        <v>34</v>
      </c>
    </row>
    <row r="16" spans="1:15">
      <c r="A16" t="s">
        <v>185</v>
      </c>
      <c r="B16" t="s">
        <v>29</v>
      </c>
      <c r="C16">
        <v>4</v>
      </c>
      <c r="D16">
        <v>4</v>
      </c>
      <c r="E16">
        <v>5</v>
      </c>
      <c r="F16">
        <v>4</v>
      </c>
      <c r="G16">
        <v>3</v>
      </c>
      <c r="H16">
        <v>4</v>
      </c>
      <c r="I16">
        <v>5</v>
      </c>
      <c r="J16">
        <v>5</v>
      </c>
      <c r="K16">
        <v>4</v>
      </c>
      <c r="L16">
        <v>4</v>
      </c>
      <c r="M16">
        <v>4</v>
      </c>
      <c r="N16">
        <v>2</v>
      </c>
      <c r="O16" t="s">
        <v>34</v>
      </c>
    </row>
    <row r="17" spans="1:15">
      <c r="A17" t="s">
        <v>186</v>
      </c>
      <c r="B17" t="s">
        <v>29</v>
      </c>
      <c r="C17">
        <v>5</v>
      </c>
      <c r="D17">
        <v>4</v>
      </c>
      <c r="E17">
        <v>5</v>
      </c>
      <c r="F17">
        <v>4</v>
      </c>
      <c r="G17">
        <v>5</v>
      </c>
      <c r="H17">
        <v>4</v>
      </c>
      <c r="I17">
        <v>4</v>
      </c>
      <c r="J17">
        <v>5</v>
      </c>
      <c r="K17">
        <v>5</v>
      </c>
      <c r="L17">
        <v>5</v>
      </c>
      <c r="M17">
        <v>4</v>
      </c>
      <c r="N17">
        <v>3</v>
      </c>
      <c r="O17" t="s">
        <v>51</v>
      </c>
    </row>
    <row r="18" spans="1:15">
      <c r="A18" t="s">
        <v>187</v>
      </c>
      <c r="B18" t="s">
        <v>29</v>
      </c>
      <c r="C18">
        <v>5</v>
      </c>
      <c r="D18">
        <v>4</v>
      </c>
      <c r="E18">
        <v>4</v>
      </c>
      <c r="F18">
        <v>5</v>
      </c>
      <c r="G18">
        <v>5</v>
      </c>
      <c r="H18">
        <v>3</v>
      </c>
      <c r="I18">
        <v>4</v>
      </c>
      <c r="J18">
        <v>5</v>
      </c>
      <c r="K18">
        <v>5</v>
      </c>
      <c r="L18">
        <v>4</v>
      </c>
      <c r="M18">
        <v>5</v>
      </c>
      <c r="N18">
        <v>5</v>
      </c>
      <c r="O18" t="s">
        <v>32</v>
      </c>
    </row>
    <row r="19" spans="1:15">
      <c r="A19" t="s">
        <v>188</v>
      </c>
      <c r="B19" t="s">
        <v>29</v>
      </c>
      <c r="C19">
        <v>5</v>
      </c>
      <c r="D19">
        <v>5</v>
      </c>
      <c r="E19">
        <v>5</v>
      </c>
      <c r="F19">
        <v>5</v>
      </c>
      <c r="G19">
        <v>4</v>
      </c>
      <c r="H19">
        <v>5</v>
      </c>
      <c r="I19">
        <v>4</v>
      </c>
      <c r="J19">
        <v>4</v>
      </c>
      <c r="K19">
        <v>4</v>
      </c>
      <c r="L19">
        <v>5</v>
      </c>
      <c r="M19">
        <v>4</v>
      </c>
      <c r="N19">
        <v>5</v>
      </c>
      <c r="O19" t="s">
        <v>45</v>
      </c>
    </row>
    <row r="20" spans="1:15">
      <c r="A20" t="s">
        <v>189</v>
      </c>
      <c r="B20" t="s">
        <v>29</v>
      </c>
      <c r="C20">
        <v>5</v>
      </c>
      <c r="D20">
        <v>5</v>
      </c>
      <c r="E20">
        <v>4</v>
      </c>
      <c r="F20">
        <v>3</v>
      </c>
      <c r="G20">
        <v>5</v>
      </c>
      <c r="H20">
        <v>5</v>
      </c>
      <c r="I20">
        <v>5</v>
      </c>
      <c r="J20">
        <v>4</v>
      </c>
      <c r="K20">
        <v>4</v>
      </c>
      <c r="L20">
        <v>5</v>
      </c>
      <c r="M20">
        <v>4</v>
      </c>
      <c r="N20">
        <v>4</v>
      </c>
      <c r="O20" t="s">
        <v>32</v>
      </c>
    </row>
    <row r="21" spans="1:15">
      <c r="A21" t="s">
        <v>190</v>
      </c>
      <c r="B21" t="s">
        <v>29</v>
      </c>
      <c r="C21">
        <v>5</v>
      </c>
      <c r="D21">
        <v>5</v>
      </c>
      <c r="E21">
        <v>5</v>
      </c>
      <c r="F21">
        <v>5</v>
      </c>
      <c r="G21">
        <v>5</v>
      </c>
      <c r="H21">
        <v>5</v>
      </c>
      <c r="I21">
        <v>4</v>
      </c>
      <c r="J21">
        <v>5</v>
      </c>
      <c r="K21">
        <v>5</v>
      </c>
      <c r="L21">
        <v>5</v>
      </c>
      <c r="M21">
        <v>4</v>
      </c>
      <c r="N21">
        <v>4</v>
      </c>
      <c r="O21" t="s">
        <v>34</v>
      </c>
    </row>
    <row r="22" spans="1:15">
      <c r="A22" t="s">
        <v>191</v>
      </c>
      <c r="B22" t="s">
        <v>29</v>
      </c>
      <c r="C22">
        <v>4</v>
      </c>
      <c r="D22">
        <v>5</v>
      </c>
      <c r="E22">
        <v>3</v>
      </c>
      <c r="F22">
        <v>4</v>
      </c>
      <c r="G22">
        <v>4</v>
      </c>
      <c r="H22">
        <v>4</v>
      </c>
      <c r="I22">
        <v>5</v>
      </c>
      <c r="J22">
        <v>5</v>
      </c>
      <c r="K22">
        <v>5</v>
      </c>
      <c r="L22">
        <v>4</v>
      </c>
      <c r="M22">
        <v>4</v>
      </c>
      <c r="N22">
        <v>4</v>
      </c>
      <c r="O22" t="s">
        <v>36</v>
      </c>
    </row>
  </sheetData>
  <conditionalFormatting sqref="C2:N22">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60</v>
      </c>
      <c r="F1" s="1" t="s">
        <v>61</v>
      </c>
      <c r="G1" s="1" t="s">
        <v>62</v>
      </c>
      <c r="H1" s="1" t="s">
        <v>63</v>
      </c>
      <c r="I1" s="1" t="s">
        <v>64</v>
      </c>
      <c r="J1" s="1" t="s">
        <v>65</v>
      </c>
      <c r="K1" s="1" t="s">
        <v>66</v>
      </c>
      <c r="L1" s="1" t="s">
        <v>67</v>
      </c>
      <c r="M1" s="1" t="s">
        <v>68</v>
      </c>
      <c r="N1" s="1" t="s">
        <v>69</v>
      </c>
      <c r="O1" s="1" t="s">
        <v>27</v>
      </c>
    </row>
    <row r="2" spans="1:15">
      <c r="A2" t="s">
        <v>192</v>
      </c>
      <c r="B2" t="s">
        <v>171</v>
      </c>
      <c r="C2">
        <v>5</v>
      </c>
      <c r="D2">
        <v>4</v>
      </c>
      <c r="E2">
        <v>5</v>
      </c>
      <c r="F2">
        <v>5</v>
      </c>
      <c r="G2">
        <v>4</v>
      </c>
      <c r="H2">
        <v>4</v>
      </c>
      <c r="I2">
        <v>4</v>
      </c>
      <c r="J2">
        <v>5</v>
      </c>
      <c r="K2">
        <v>5</v>
      </c>
      <c r="L2">
        <v>5</v>
      </c>
      <c r="M2">
        <v>4</v>
      </c>
      <c r="N2">
        <v>5</v>
      </c>
      <c r="O2" t="s">
        <v>193</v>
      </c>
    </row>
    <row r="3" spans="1:15">
      <c r="A3" t="s">
        <v>194</v>
      </c>
      <c r="B3" t="s">
        <v>171</v>
      </c>
      <c r="C3">
        <v>4</v>
      </c>
      <c r="D3">
        <v>5</v>
      </c>
      <c r="E3">
        <v>5</v>
      </c>
      <c r="F3">
        <v>3</v>
      </c>
      <c r="G3">
        <v>5</v>
      </c>
      <c r="H3">
        <v>4</v>
      </c>
      <c r="I3">
        <v>5</v>
      </c>
      <c r="J3">
        <v>4</v>
      </c>
      <c r="K3">
        <v>5</v>
      </c>
      <c r="L3">
        <v>4</v>
      </c>
      <c r="M3">
        <v>4</v>
      </c>
      <c r="N3">
        <v>4</v>
      </c>
      <c r="O3" t="s">
        <v>78</v>
      </c>
    </row>
    <row r="4" spans="1:15">
      <c r="A4" t="s">
        <v>195</v>
      </c>
      <c r="B4" t="s">
        <v>171</v>
      </c>
      <c r="C4">
        <v>5</v>
      </c>
      <c r="D4">
        <v>4</v>
      </c>
      <c r="E4">
        <v>2</v>
      </c>
      <c r="F4">
        <v>5</v>
      </c>
      <c r="G4">
        <v>5</v>
      </c>
      <c r="H4">
        <v>4</v>
      </c>
      <c r="I4">
        <v>4</v>
      </c>
      <c r="J4">
        <v>3</v>
      </c>
      <c r="K4">
        <v>4</v>
      </c>
      <c r="L4">
        <v>3</v>
      </c>
      <c r="M4">
        <v>5</v>
      </c>
      <c r="N4">
        <v>5</v>
      </c>
      <c r="O4" t="s">
        <v>71</v>
      </c>
    </row>
    <row r="5" spans="1:15">
      <c r="A5" t="s">
        <v>196</v>
      </c>
      <c r="B5" t="s">
        <v>171</v>
      </c>
      <c r="C5">
        <v>4</v>
      </c>
      <c r="D5">
        <v>5</v>
      </c>
      <c r="E5">
        <v>4</v>
      </c>
      <c r="F5">
        <v>4</v>
      </c>
      <c r="G5">
        <v>5</v>
      </c>
      <c r="H5">
        <v>3</v>
      </c>
      <c r="I5">
        <v>4</v>
      </c>
      <c r="J5">
        <v>4</v>
      </c>
      <c r="K5">
        <v>5</v>
      </c>
      <c r="L5">
        <v>5</v>
      </c>
      <c r="M5">
        <v>5</v>
      </c>
      <c r="N5">
        <v>5</v>
      </c>
      <c r="O5" t="s">
        <v>76</v>
      </c>
    </row>
    <row r="6" spans="1:15">
      <c r="A6" t="s">
        <v>197</v>
      </c>
      <c r="B6" t="s">
        <v>171</v>
      </c>
      <c r="C6">
        <v>4</v>
      </c>
      <c r="D6">
        <v>5</v>
      </c>
      <c r="E6">
        <v>4</v>
      </c>
      <c r="F6">
        <v>4</v>
      </c>
      <c r="G6">
        <v>5</v>
      </c>
      <c r="H6">
        <v>4</v>
      </c>
      <c r="I6">
        <v>4</v>
      </c>
      <c r="J6">
        <v>5</v>
      </c>
      <c r="K6">
        <v>5</v>
      </c>
      <c r="L6">
        <v>5</v>
      </c>
      <c r="M6">
        <v>5</v>
      </c>
      <c r="N6">
        <v>4</v>
      </c>
      <c r="O6" t="s">
        <v>71</v>
      </c>
    </row>
    <row r="7" spans="1:15">
      <c r="A7" t="s">
        <v>198</v>
      </c>
      <c r="B7" t="s">
        <v>29</v>
      </c>
      <c r="C7">
        <v>4</v>
      </c>
      <c r="D7">
        <v>3</v>
      </c>
      <c r="E7">
        <v>5</v>
      </c>
      <c r="F7">
        <v>5</v>
      </c>
      <c r="G7">
        <v>5</v>
      </c>
      <c r="H7">
        <v>4</v>
      </c>
      <c r="I7">
        <v>5</v>
      </c>
      <c r="J7">
        <v>5</v>
      </c>
      <c r="K7">
        <v>5</v>
      </c>
      <c r="L7">
        <v>4</v>
      </c>
      <c r="M7">
        <v>5</v>
      </c>
      <c r="N7">
        <v>3</v>
      </c>
      <c r="O7" t="s">
        <v>83</v>
      </c>
    </row>
    <row r="8" spans="1:15">
      <c r="A8" t="s">
        <v>199</v>
      </c>
      <c r="B8" t="s">
        <v>29</v>
      </c>
      <c r="C8">
        <v>4</v>
      </c>
      <c r="D8">
        <v>3</v>
      </c>
      <c r="E8">
        <v>5</v>
      </c>
      <c r="F8">
        <v>5</v>
      </c>
      <c r="G8">
        <v>4</v>
      </c>
      <c r="H8">
        <v>4</v>
      </c>
      <c r="I8">
        <v>5</v>
      </c>
      <c r="J8">
        <v>5</v>
      </c>
      <c r="K8">
        <v>5</v>
      </c>
      <c r="L8">
        <v>4</v>
      </c>
      <c r="M8">
        <v>5</v>
      </c>
      <c r="N8">
        <v>4</v>
      </c>
      <c r="O8" t="s">
        <v>200</v>
      </c>
    </row>
    <row r="9" spans="1:15">
      <c r="A9" t="s">
        <v>201</v>
      </c>
      <c r="B9" t="s">
        <v>29</v>
      </c>
      <c r="C9">
        <v>5</v>
      </c>
      <c r="D9">
        <v>5</v>
      </c>
      <c r="E9">
        <v>4</v>
      </c>
      <c r="F9">
        <v>2</v>
      </c>
      <c r="G9">
        <v>4</v>
      </c>
      <c r="H9">
        <v>4</v>
      </c>
      <c r="I9">
        <v>5</v>
      </c>
      <c r="J9">
        <v>5</v>
      </c>
      <c r="K9">
        <v>2</v>
      </c>
      <c r="L9">
        <v>4</v>
      </c>
      <c r="M9">
        <v>5</v>
      </c>
      <c r="N9">
        <v>5</v>
      </c>
      <c r="O9" t="s">
        <v>76</v>
      </c>
    </row>
    <row r="10" spans="1:15">
      <c r="A10" t="s">
        <v>202</v>
      </c>
      <c r="B10" t="s">
        <v>29</v>
      </c>
      <c r="C10">
        <v>4</v>
      </c>
      <c r="D10">
        <v>4</v>
      </c>
      <c r="E10">
        <v>5</v>
      </c>
      <c r="F10">
        <v>3</v>
      </c>
      <c r="G10">
        <v>3</v>
      </c>
      <c r="H10">
        <v>5</v>
      </c>
      <c r="I10">
        <v>5</v>
      </c>
      <c r="J10">
        <v>5</v>
      </c>
      <c r="K10">
        <v>5</v>
      </c>
      <c r="L10">
        <v>4</v>
      </c>
      <c r="M10">
        <v>5</v>
      </c>
      <c r="N10">
        <v>5</v>
      </c>
      <c r="O10" t="s">
        <v>78</v>
      </c>
    </row>
  </sheetData>
  <conditionalFormatting sqref="C2:N10">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42"/>
  <sheetViews>
    <sheetView workbookViewId="0">
      <selection activeCell="A2" sqref="A2"/>
    </sheetView>
  </sheetViews>
  <sheetFormatPr defaultRowHeight="13.8"/>
  <cols>
    <col min="1" max="1" width="8" customWidth="1"/>
    <col min="2" max="2" width="34" customWidth="1"/>
    <col min="3" max="8" width="13" customWidth="1"/>
  </cols>
  <sheetData>
    <row r="1" spans="1:8" ht="21">
      <c r="A1" s="6" t="s">
        <v>203</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204</v>
      </c>
      <c r="F5" s="1" t="s">
        <v>90</v>
      </c>
      <c r="G5" s="1" t="s">
        <v>205</v>
      </c>
      <c r="H5" s="1" t="s">
        <v>92</v>
      </c>
    </row>
    <row r="6" spans="1:8">
      <c r="A6">
        <v>1</v>
      </c>
      <c r="B6" t="s">
        <v>94</v>
      </c>
      <c r="C6">
        <f>COUNTIF('Turkey Students Raw'!$C$2:$C$22,A6)</f>
        <v>0</v>
      </c>
      <c r="D6" s="4">
        <f>C6/21</f>
        <v>0</v>
      </c>
      <c r="E6" s="4">
        <f>COUNTIFS('Turkey Students Raw'!$B$2:$B$22,"Bulgaria",'Turkey Students Raw'!$C$2:$C$22,A6)</f>
        <v>0</v>
      </c>
      <c r="F6" s="4">
        <f>E6/10</f>
        <v>0</v>
      </c>
      <c r="G6" s="4">
        <f>COUNTIFS('Turkey Students Raw'!$B$2:$B$22,"Romania",'Turkey Students Raw'!$C$2:$C$22,A6)</f>
        <v>0</v>
      </c>
      <c r="H6" s="4">
        <f>G6/11</f>
        <v>0</v>
      </c>
    </row>
    <row r="7" spans="1:8">
      <c r="A7">
        <v>2</v>
      </c>
      <c r="B7" t="s">
        <v>95</v>
      </c>
      <c r="C7">
        <f>COUNTIF('Turkey Students Raw'!$C$2:$C$22,A7)</f>
        <v>0</v>
      </c>
      <c r="D7" s="4">
        <f>C7/21</f>
        <v>0</v>
      </c>
      <c r="E7" s="4">
        <f>COUNTIFS('Turkey Students Raw'!$B$2:$B$22,"Bulgaria",'Turkey Students Raw'!$C$2:$C$22,A7)</f>
        <v>0</v>
      </c>
      <c r="F7" s="4">
        <f>E7/10</f>
        <v>0</v>
      </c>
      <c r="G7" s="4">
        <f>COUNTIFS('Turkey Students Raw'!$B$2:$B$22,"Romania",'Turkey Students Raw'!$C$2:$C$22,A7)</f>
        <v>0</v>
      </c>
      <c r="H7" s="4">
        <f>G7/11</f>
        <v>0</v>
      </c>
    </row>
    <row r="8" spans="1:8">
      <c r="A8">
        <v>3</v>
      </c>
      <c r="B8" t="s">
        <v>96</v>
      </c>
      <c r="C8">
        <f>COUNTIF('Turkey Students Raw'!$C$2:$C$22,A8)</f>
        <v>1</v>
      </c>
      <c r="D8" s="4">
        <f>C8/21</f>
        <v>4.7619047619047616E-2</v>
      </c>
      <c r="E8" s="4">
        <f>COUNTIFS('Turkey Students Raw'!$B$2:$B$22,"Bulgaria",'Turkey Students Raw'!$C$2:$C$22,A8)</f>
        <v>1</v>
      </c>
      <c r="F8" s="4">
        <f>E8/10</f>
        <v>0.1</v>
      </c>
      <c r="G8" s="4">
        <f>COUNTIFS('Turkey Students Raw'!$B$2:$B$22,"Romania",'Turkey Students Raw'!$C$2:$C$22,A8)</f>
        <v>0</v>
      </c>
      <c r="H8" s="4">
        <f>G8/11</f>
        <v>0</v>
      </c>
    </row>
    <row r="9" spans="1:8">
      <c r="A9">
        <v>4</v>
      </c>
      <c r="B9" t="s">
        <v>97</v>
      </c>
      <c r="C9">
        <f>COUNTIF('Turkey Students Raw'!$C$2:$C$22,A9)</f>
        <v>5</v>
      </c>
      <c r="D9" s="4">
        <f>C9/21</f>
        <v>0.23809523809523808</v>
      </c>
      <c r="E9" s="4">
        <f>COUNTIFS('Turkey Students Raw'!$B$2:$B$22,"Bulgaria",'Turkey Students Raw'!$C$2:$C$22,A9)</f>
        <v>3</v>
      </c>
      <c r="F9" s="4">
        <f>E9/10</f>
        <v>0.3</v>
      </c>
      <c r="G9" s="4">
        <f>COUNTIFS('Turkey Students Raw'!$B$2:$B$22,"Romania",'Turkey Students Raw'!$C$2:$C$22,A9)</f>
        <v>2</v>
      </c>
      <c r="H9" s="4">
        <f>G9/11</f>
        <v>0.18181818181818182</v>
      </c>
    </row>
    <row r="10" spans="1:8">
      <c r="A10">
        <v>5</v>
      </c>
      <c r="B10" t="s">
        <v>98</v>
      </c>
      <c r="C10">
        <f>COUNTIF('Turkey Students Raw'!$C$2:$C$22,A10)</f>
        <v>15</v>
      </c>
      <c r="D10" s="4">
        <f>C10/21</f>
        <v>0.7142857142857143</v>
      </c>
      <c r="E10" s="4">
        <f>COUNTIFS('Turkey Students Raw'!$B$2:$B$22,"Bulgaria",'Turkey Students Raw'!$C$2:$C$22,A10)</f>
        <v>6</v>
      </c>
      <c r="F10" s="4">
        <f>E10/10</f>
        <v>0.6</v>
      </c>
      <c r="G10" s="4">
        <f>COUNTIFS('Turkey Students Raw'!$B$2:$B$22,"Romania",'Turkey Students Raw'!$C$2:$C$22,A10)</f>
        <v>9</v>
      </c>
      <c r="H10" s="4">
        <f>G10/11</f>
        <v>0.81818181818181823</v>
      </c>
    </row>
    <row r="16" spans="1:8">
      <c r="A16" s="5" t="s">
        <v>99</v>
      </c>
      <c r="B16" s="5"/>
      <c r="C16" s="5"/>
      <c r="D16" s="5"/>
      <c r="E16" s="5"/>
      <c r="F16" s="5"/>
      <c r="G16" s="5"/>
      <c r="H16" s="5"/>
    </row>
    <row r="17" spans="1:8" ht="27.6">
      <c r="A17" s="1" t="s">
        <v>86</v>
      </c>
      <c r="B17" s="1" t="s">
        <v>87</v>
      </c>
      <c r="C17" s="1" t="s">
        <v>88</v>
      </c>
      <c r="D17" s="1" t="s">
        <v>89</v>
      </c>
      <c r="E17" s="1" t="s">
        <v>204</v>
      </c>
      <c r="F17" s="1" t="s">
        <v>90</v>
      </c>
      <c r="G17" s="1" t="s">
        <v>205</v>
      </c>
      <c r="H17" s="1" t="s">
        <v>92</v>
      </c>
    </row>
    <row r="18" spans="1:8">
      <c r="A18">
        <v>1</v>
      </c>
      <c r="B18" t="s">
        <v>100</v>
      </c>
      <c r="C18">
        <f>COUNTIF('Turkey Students Raw'!$D$2:$D$22,A18)</f>
        <v>0</v>
      </c>
      <c r="D18" s="4">
        <f>C18/21</f>
        <v>0</v>
      </c>
      <c r="E18" s="4">
        <f>COUNTIFS('Turkey Students Raw'!$B$2:$B$22,"Bulgaria",'Turkey Students Raw'!$D$2:$D$22,A18)</f>
        <v>0</v>
      </c>
      <c r="F18" s="4">
        <f>E18/10</f>
        <v>0</v>
      </c>
      <c r="G18" s="4">
        <f>COUNTIFS('Turkey Students Raw'!$B$2:$B$22,"Romania",'Turkey Students Raw'!$D$2:$D$22,A18)</f>
        <v>0</v>
      </c>
      <c r="H18" s="4">
        <f>G18/11</f>
        <v>0</v>
      </c>
    </row>
    <row r="19" spans="1:8">
      <c r="A19">
        <v>2</v>
      </c>
      <c r="B19" t="s">
        <v>101</v>
      </c>
      <c r="C19">
        <f>COUNTIF('Turkey Students Raw'!$D$2:$D$22,A19)</f>
        <v>0</v>
      </c>
      <c r="D19" s="4">
        <f>C19/21</f>
        <v>0</v>
      </c>
      <c r="E19" s="4">
        <f>COUNTIFS('Turkey Students Raw'!$B$2:$B$22,"Bulgaria",'Turkey Students Raw'!$D$2:$D$22,A19)</f>
        <v>0</v>
      </c>
      <c r="F19" s="4">
        <f>E19/10</f>
        <v>0</v>
      </c>
      <c r="G19" s="4">
        <f>COUNTIFS('Turkey Students Raw'!$B$2:$B$22,"Romania",'Turkey Students Raw'!$D$2:$D$22,A19)</f>
        <v>0</v>
      </c>
      <c r="H19" s="4">
        <f>G19/11</f>
        <v>0</v>
      </c>
    </row>
    <row r="20" spans="1:8">
      <c r="A20">
        <v>3</v>
      </c>
      <c r="B20" t="s">
        <v>102</v>
      </c>
      <c r="C20">
        <f>COUNTIF('Turkey Students Raw'!$D$2:$D$22,A20)</f>
        <v>0</v>
      </c>
      <c r="D20" s="4">
        <f>C20/21</f>
        <v>0</v>
      </c>
      <c r="E20" s="4">
        <f>COUNTIFS('Turkey Students Raw'!$B$2:$B$22,"Bulgaria",'Turkey Students Raw'!$D$2:$D$22,A20)</f>
        <v>0</v>
      </c>
      <c r="F20" s="4">
        <f>E20/10</f>
        <v>0</v>
      </c>
      <c r="G20" s="4">
        <f>COUNTIFS('Turkey Students Raw'!$B$2:$B$22,"Romania",'Turkey Students Raw'!$D$2:$D$22,A20)</f>
        <v>0</v>
      </c>
      <c r="H20" s="4">
        <f>G20/11</f>
        <v>0</v>
      </c>
    </row>
    <row r="21" spans="1:8">
      <c r="A21">
        <v>4</v>
      </c>
      <c r="B21" t="s">
        <v>103</v>
      </c>
      <c r="C21">
        <f>COUNTIF('Turkey Students Raw'!$D$2:$D$22,A21)</f>
        <v>6</v>
      </c>
      <c r="D21" s="4">
        <f>C21/21</f>
        <v>0.2857142857142857</v>
      </c>
      <c r="E21" s="4">
        <f>COUNTIFS('Turkey Students Raw'!$B$2:$B$22,"Bulgaria",'Turkey Students Raw'!$D$2:$D$22,A21)</f>
        <v>0</v>
      </c>
      <c r="F21" s="4">
        <f>E21/10</f>
        <v>0</v>
      </c>
      <c r="G21" s="4">
        <f>COUNTIFS('Turkey Students Raw'!$B$2:$B$22,"Romania",'Turkey Students Raw'!$D$2:$D$22,A21)</f>
        <v>6</v>
      </c>
      <c r="H21" s="4">
        <f>G21/11</f>
        <v>0.54545454545454541</v>
      </c>
    </row>
    <row r="22" spans="1:8">
      <c r="A22">
        <v>5</v>
      </c>
      <c r="B22" t="s">
        <v>104</v>
      </c>
      <c r="C22">
        <f>COUNTIF('Turkey Students Raw'!$D$2:$D$22,A22)</f>
        <v>15</v>
      </c>
      <c r="D22" s="4">
        <f>C22/21</f>
        <v>0.7142857142857143</v>
      </c>
      <c r="E22" s="4">
        <f>COUNTIFS('Turkey Students Raw'!$B$2:$B$22,"Bulgaria",'Turkey Students Raw'!$D$2:$D$22,A22)</f>
        <v>10</v>
      </c>
      <c r="F22" s="4">
        <f>E22/10</f>
        <v>1</v>
      </c>
      <c r="G22" s="4">
        <f>COUNTIFS('Turkey Students Raw'!$B$2:$B$22,"Romania",'Turkey Students Raw'!$D$2:$D$22,A22)</f>
        <v>5</v>
      </c>
      <c r="H22" s="4">
        <f>G22/11</f>
        <v>0.45454545454545453</v>
      </c>
    </row>
    <row r="28" spans="1:8">
      <c r="A28" s="5" t="s">
        <v>105</v>
      </c>
      <c r="B28" s="5"/>
      <c r="C28" s="5"/>
      <c r="D28" s="5"/>
      <c r="E28" s="5"/>
      <c r="F28" s="5"/>
      <c r="G28" s="5"/>
      <c r="H28" s="5"/>
    </row>
    <row r="29" spans="1:8" ht="27.6">
      <c r="A29" s="1" t="s">
        <v>86</v>
      </c>
      <c r="B29" s="1" t="s">
        <v>87</v>
      </c>
      <c r="C29" s="1" t="s">
        <v>88</v>
      </c>
      <c r="D29" s="1" t="s">
        <v>89</v>
      </c>
      <c r="E29" s="1" t="s">
        <v>204</v>
      </c>
      <c r="F29" s="1" t="s">
        <v>90</v>
      </c>
      <c r="G29" s="1" t="s">
        <v>205</v>
      </c>
      <c r="H29" s="1" t="s">
        <v>92</v>
      </c>
    </row>
    <row r="30" spans="1:8">
      <c r="A30">
        <v>1</v>
      </c>
      <c r="B30" t="s">
        <v>106</v>
      </c>
      <c r="C30">
        <f>COUNTIF('Turkey Students Raw'!$E$2:$E$22,A30)</f>
        <v>0</v>
      </c>
      <c r="D30" s="4">
        <f>C30/21</f>
        <v>0</v>
      </c>
      <c r="E30" s="4">
        <f>COUNTIFS('Turkey Students Raw'!$B$2:$B$22,"Bulgaria",'Turkey Students Raw'!$E$2:$E$22,A30)</f>
        <v>0</v>
      </c>
      <c r="F30" s="4">
        <f>E30/10</f>
        <v>0</v>
      </c>
      <c r="G30" s="4">
        <f>COUNTIFS('Turkey Students Raw'!$B$2:$B$22,"Romania",'Turkey Students Raw'!$E$2:$E$22,A30)</f>
        <v>0</v>
      </c>
      <c r="H30" s="4">
        <f>G30/11</f>
        <v>0</v>
      </c>
    </row>
    <row r="31" spans="1:8">
      <c r="A31">
        <v>2</v>
      </c>
      <c r="B31" t="s">
        <v>107</v>
      </c>
      <c r="C31">
        <f>COUNTIF('Turkey Students Raw'!$E$2:$E$22,A31)</f>
        <v>0</v>
      </c>
      <c r="D31" s="4">
        <f>C31/21</f>
        <v>0</v>
      </c>
      <c r="E31" s="4">
        <f>COUNTIFS('Turkey Students Raw'!$B$2:$B$22,"Bulgaria",'Turkey Students Raw'!$E$2:$E$22,A31)</f>
        <v>0</v>
      </c>
      <c r="F31" s="4">
        <f>E31/10</f>
        <v>0</v>
      </c>
      <c r="G31" s="4">
        <f>COUNTIFS('Turkey Students Raw'!$B$2:$B$22,"Romania",'Turkey Students Raw'!$E$2:$E$22,A31)</f>
        <v>0</v>
      </c>
      <c r="H31" s="4">
        <f>G31/11</f>
        <v>0</v>
      </c>
    </row>
    <row r="32" spans="1:8">
      <c r="A32">
        <v>3</v>
      </c>
      <c r="B32" t="s">
        <v>96</v>
      </c>
      <c r="C32">
        <f>COUNTIF('Turkey Students Raw'!$E$2:$E$22,A32)</f>
        <v>5</v>
      </c>
      <c r="D32" s="4">
        <f>C32/21</f>
        <v>0.23809523809523808</v>
      </c>
      <c r="E32" s="4">
        <f>COUNTIFS('Turkey Students Raw'!$B$2:$B$22,"Bulgaria",'Turkey Students Raw'!$E$2:$E$22,A32)</f>
        <v>1</v>
      </c>
      <c r="F32" s="4">
        <f>E32/10</f>
        <v>0.1</v>
      </c>
      <c r="G32" s="4">
        <f>COUNTIFS('Turkey Students Raw'!$B$2:$B$22,"Romania",'Turkey Students Raw'!$E$2:$E$22,A32)</f>
        <v>4</v>
      </c>
      <c r="H32" s="4">
        <f>G32/11</f>
        <v>0.36363636363636365</v>
      </c>
    </row>
    <row r="33" spans="1:8">
      <c r="A33">
        <v>4</v>
      </c>
      <c r="B33" t="s">
        <v>108</v>
      </c>
      <c r="C33">
        <f>COUNTIF('Turkey Students Raw'!$E$2:$E$22,A33)</f>
        <v>8</v>
      </c>
      <c r="D33" s="4">
        <f>C33/21</f>
        <v>0.38095238095238093</v>
      </c>
      <c r="E33" s="4">
        <f>COUNTIFS('Turkey Students Raw'!$B$2:$B$22,"Bulgaria",'Turkey Students Raw'!$E$2:$E$22,A33)</f>
        <v>5</v>
      </c>
      <c r="F33" s="4">
        <f>E33/10</f>
        <v>0.5</v>
      </c>
      <c r="G33" s="4">
        <f>COUNTIFS('Turkey Students Raw'!$B$2:$B$22,"Romania",'Turkey Students Raw'!$E$2:$E$22,A33)</f>
        <v>3</v>
      </c>
      <c r="H33" s="4">
        <f>G33/11</f>
        <v>0.27272727272727271</v>
      </c>
    </row>
    <row r="34" spans="1:8">
      <c r="A34">
        <v>5</v>
      </c>
      <c r="B34" t="s">
        <v>109</v>
      </c>
      <c r="C34">
        <f>COUNTIF('Turkey Students Raw'!$E$2:$E$22,A34)</f>
        <v>8</v>
      </c>
      <c r="D34" s="4">
        <f>C34/21</f>
        <v>0.38095238095238093</v>
      </c>
      <c r="E34" s="4">
        <f>COUNTIFS('Turkey Students Raw'!$B$2:$B$22,"Bulgaria",'Turkey Students Raw'!$E$2:$E$22,A34)</f>
        <v>4</v>
      </c>
      <c r="F34" s="4">
        <f>E34/10</f>
        <v>0.4</v>
      </c>
      <c r="G34" s="4">
        <f>COUNTIFS('Turkey Students Raw'!$B$2:$B$22,"Romania",'Turkey Students Raw'!$E$2:$E$22,A34)</f>
        <v>4</v>
      </c>
      <c r="H34" s="4">
        <f>G34/11</f>
        <v>0.36363636363636365</v>
      </c>
    </row>
    <row r="40" spans="1:8">
      <c r="A40" s="5" t="s">
        <v>110</v>
      </c>
      <c r="B40" s="5"/>
      <c r="C40" s="5"/>
      <c r="D40" s="5"/>
      <c r="E40" s="5"/>
      <c r="F40" s="5"/>
      <c r="G40" s="5"/>
      <c r="H40" s="5"/>
    </row>
    <row r="41" spans="1:8" ht="27.6">
      <c r="A41" s="1" t="s">
        <v>86</v>
      </c>
      <c r="B41" s="1" t="s">
        <v>87</v>
      </c>
      <c r="C41" s="1" t="s">
        <v>88</v>
      </c>
      <c r="D41" s="1" t="s">
        <v>89</v>
      </c>
      <c r="E41" s="1" t="s">
        <v>204</v>
      </c>
      <c r="F41" s="1" t="s">
        <v>90</v>
      </c>
      <c r="G41" s="1" t="s">
        <v>205</v>
      </c>
      <c r="H41" s="1" t="s">
        <v>92</v>
      </c>
    </row>
    <row r="42" spans="1:8">
      <c r="A42">
        <v>1</v>
      </c>
      <c r="B42" t="s">
        <v>100</v>
      </c>
      <c r="C42">
        <f>COUNTIF('Turkey Students Raw'!$F$2:$F$22,A42)</f>
        <v>0</v>
      </c>
      <c r="D42" s="4">
        <f>C42/21</f>
        <v>0</v>
      </c>
      <c r="E42" s="4">
        <f>COUNTIFS('Turkey Students Raw'!$B$2:$B$22,"Bulgaria",'Turkey Students Raw'!$F$2:$F$22,A42)</f>
        <v>0</v>
      </c>
      <c r="F42" s="4">
        <f>E42/10</f>
        <v>0</v>
      </c>
      <c r="G42" s="4">
        <f>COUNTIFS('Turkey Students Raw'!$B$2:$B$22,"Romania",'Turkey Students Raw'!$F$2:$F$22,A42)</f>
        <v>0</v>
      </c>
      <c r="H42" s="4">
        <f>G42/11</f>
        <v>0</v>
      </c>
    </row>
    <row r="43" spans="1:8">
      <c r="A43">
        <v>2</v>
      </c>
      <c r="B43" t="s">
        <v>101</v>
      </c>
      <c r="C43">
        <f>COUNTIF('Turkey Students Raw'!$F$2:$F$22,A43)</f>
        <v>0</v>
      </c>
      <c r="D43" s="4">
        <f>C43/21</f>
        <v>0</v>
      </c>
      <c r="E43" s="4">
        <f>COUNTIFS('Turkey Students Raw'!$B$2:$B$22,"Bulgaria",'Turkey Students Raw'!$F$2:$F$22,A43)</f>
        <v>0</v>
      </c>
      <c r="F43" s="4">
        <f>E43/10</f>
        <v>0</v>
      </c>
      <c r="G43" s="4">
        <f>COUNTIFS('Turkey Students Raw'!$B$2:$B$22,"Romania",'Turkey Students Raw'!$F$2:$F$22,A43)</f>
        <v>0</v>
      </c>
      <c r="H43" s="4">
        <f>G43/11</f>
        <v>0</v>
      </c>
    </row>
    <row r="44" spans="1:8">
      <c r="A44">
        <v>3</v>
      </c>
      <c r="B44" t="s">
        <v>102</v>
      </c>
      <c r="C44">
        <f>COUNTIF('Turkey Students Raw'!$F$2:$F$22,A44)</f>
        <v>4</v>
      </c>
      <c r="D44" s="4">
        <f>C44/21</f>
        <v>0.19047619047619047</v>
      </c>
      <c r="E44" s="4">
        <f>COUNTIFS('Turkey Students Raw'!$B$2:$B$22,"Bulgaria",'Turkey Students Raw'!$F$2:$F$22,A44)</f>
        <v>1</v>
      </c>
      <c r="F44" s="4">
        <f>E44/10</f>
        <v>0.1</v>
      </c>
      <c r="G44" s="4">
        <f>COUNTIFS('Turkey Students Raw'!$B$2:$B$22,"Romania",'Turkey Students Raw'!$F$2:$F$22,A44)</f>
        <v>3</v>
      </c>
      <c r="H44" s="4">
        <f>G44/11</f>
        <v>0.27272727272727271</v>
      </c>
    </row>
    <row r="45" spans="1:8">
      <c r="A45">
        <v>4</v>
      </c>
      <c r="B45" t="s">
        <v>103</v>
      </c>
      <c r="C45">
        <f>COUNTIF('Turkey Students Raw'!$F$2:$F$22,A45)</f>
        <v>6</v>
      </c>
      <c r="D45" s="4">
        <f>C45/21</f>
        <v>0.2857142857142857</v>
      </c>
      <c r="E45" s="4">
        <f>COUNTIFS('Turkey Students Raw'!$B$2:$B$22,"Bulgaria",'Turkey Students Raw'!$F$2:$F$22,A45)</f>
        <v>3</v>
      </c>
      <c r="F45" s="4">
        <f>E45/10</f>
        <v>0.3</v>
      </c>
      <c r="G45" s="4">
        <f>COUNTIFS('Turkey Students Raw'!$B$2:$B$22,"Romania",'Turkey Students Raw'!$F$2:$F$22,A45)</f>
        <v>3</v>
      </c>
      <c r="H45" s="4">
        <f>G45/11</f>
        <v>0.27272727272727271</v>
      </c>
    </row>
    <row r="46" spans="1:8">
      <c r="A46">
        <v>5</v>
      </c>
      <c r="B46" t="s">
        <v>104</v>
      </c>
      <c r="C46">
        <f>COUNTIF('Turkey Students Raw'!$F$2:$F$22,A46)</f>
        <v>11</v>
      </c>
      <c r="D46" s="4">
        <f>C46/21</f>
        <v>0.52380952380952384</v>
      </c>
      <c r="E46" s="4">
        <f>COUNTIFS('Turkey Students Raw'!$B$2:$B$22,"Bulgaria",'Turkey Students Raw'!$F$2:$F$22,A46)</f>
        <v>6</v>
      </c>
      <c r="F46" s="4">
        <f>E46/10</f>
        <v>0.6</v>
      </c>
      <c r="G46" s="4">
        <f>COUNTIFS('Turkey Students Raw'!$B$2:$B$22,"Romania",'Turkey Students Raw'!$F$2:$F$22,A46)</f>
        <v>5</v>
      </c>
      <c r="H46" s="4">
        <f>G46/11</f>
        <v>0.45454545454545453</v>
      </c>
    </row>
    <row r="52" spans="1:8">
      <c r="A52" s="5" t="s">
        <v>111</v>
      </c>
      <c r="B52" s="5"/>
      <c r="C52" s="5"/>
      <c r="D52" s="5"/>
      <c r="E52" s="5"/>
      <c r="F52" s="5"/>
      <c r="G52" s="5"/>
      <c r="H52" s="5"/>
    </row>
    <row r="53" spans="1:8" ht="27.6">
      <c r="A53" s="1" t="s">
        <v>86</v>
      </c>
      <c r="B53" s="1" t="s">
        <v>87</v>
      </c>
      <c r="C53" s="1" t="s">
        <v>88</v>
      </c>
      <c r="D53" s="1" t="s">
        <v>89</v>
      </c>
      <c r="E53" s="1" t="s">
        <v>204</v>
      </c>
      <c r="F53" s="1" t="s">
        <v>90</v>
      </c>
      <c r="G53" s="1" t="s">
        <v>205</v>
      </c>
      <c r="H53" s="1" t="s">
        <v>92</v>
      </c>
    </row>
    <row r="54" spans="1:8">
      <c r="A54">
        <v>1</v>
      </c>
      <c r="B54" t="s">
        <v>112</v>
      </c>
      <c r="C54">
        <f>COUNTIF('Turkey Students Raw'!$G$2:$G$22,A54)</f>
        <v>0</v>
      </c>
      <c r="D54" s="4">
        <f>C54/21</f>
        <v>0</v>
      </c>
      <c r="E54" s="4">
        <f>COUNTIFS('Turkey Students Raw'!$B$2:$B$22,"Bulgaria",'Turkey Students Raw'!$G$2:$G$22,A54)</f>
        <v>0</v>
      </c>
      <c r="F54" s="4">
        <f>E54/10</f>
        <v>0</v>
      </c>
      <c r="G54" s="4">
        <f>COUNTIFS('Turkey Students Raw'!$B$2:$B$22,"Romania",'Turkey Students Raw'!$G$2:$G$22,A54)</f>
        <v>0</v>
      </c>
      <c r="H54" s="4">
        <f>G54/11</f>
        <v>0</v>
      </c>
    </row>
    <row r="55" spans="1:8">
      <c r="A55">
        <v>2</v>
      </c>
      <c r="B55" t="s">
        <v>113</v>
      </c>
      <c r="C55">
        <f>COUNTIF('Turkey Students Raw'!$G$2:$G$22,A55)</f>
        <v>1</v>
      </c>
      <c r="D55" s="4">
        <f>C55/21</f>
        <v>4.7619047619047616E-2</v>
      </c>
      <c r="E55" s="4">
        <f>COUNTIFS('Turkey Students Raw'!$B$2:$B$22,"Bulgaria",'Turkey Students Raw'!$G$2:$G$22,A55)</f>
        <v>1</v>
      </c>
      <c r="F55" s="4">
        <f>E55/10</f>
        <v>0.1</v>
      </c>
      <c r="G55" s="4">
        <f>COUNTIFS('Turkey Students Raw'!$B$2:$B$22,"Romania",'Turkey Students Raw'!$G$2:$G$22,A55)</f>
        <v>0</v>
      </c>
      <c r="H55" s="4">
        <f>G55/11</f>
        <v>0</v>
      </c>
    </row>
    <row r="56" spans="1:8">
      <c r="A56">
        <v>3</v>
      </c>
      <c r="B56" t="s">
        <v>114</v>
      </c>
      <c r="C56">
        <f>COUNTIF('Turkey Students Raw'!$G$2:$G$22,A56)</f>
        <v>3</v>
      </c>
      <c r="D56" s="4">
        <f>C56/21</f>
        <v>0.14285714285714285</v>
      </c>
      <c r="E56" s="4">
        <f>COUNTIFS('Turkey Students Raw'!$B$2:$B$22,"Bulgaria",'Turkey Students Raw'!$G$2:$G$22,A56)</f>
        <v>1</v>
      </c>
      <c r="F56" s="4">
        <f>E56/10</f>
        <v>0.1</v>
      </c>
      <c r="G56" s="4">
        <f>COUNTIFS('Turkey Students Raw'!$B$2:$B$22,"Romania",'Turkey Students Raw'!$G$2:$G$22,A56)</f>
        <v>2</v>
      </c>
      <c r="H56" s="4">
        <f>G56/11</f>
        <v>0.18181818181818182</v>
      </c>
    </row>
    <row r="57" spans="1:8">
      <c r="A57">
        <v>4</v>
      </c>
      <c r="B57" t="s">
        <v>115</v>
      </c>
      <c r="C57">
        <f>COUNTIF('Turkey Students Raw'!$G$2:$G$22,A57)</f>
        <v>5</v>
      </c>
      <c r="D57" s="4">
        <f>C57/21</f>
        <v>0.23809523809523808</v>
      </c>
      <c r="E57" s="4">
        <f>COUNTIFS('Turkey Students Raw'!$B$2:$B$22,"Bulgaria",'Turkey Students Raw'!$G$2:$G$22,A57)</f>
        <v>2</v>
      </c>
      <c r="F57" s="4">
        <f>E57/10</f>
        <v>0.2</v>
      </c>
      <c r="G57" s="4">
        <f>COUNTIFS('Turkey Students Raw'!$B$2:$B$22,"Romania",'Turkey Students Raw'!$G$2:$G$22,A57)</f>
        <v>3</v>
      </c>
      <c r="H57" s="4">
        <f>G57/11</f>
        <v>0.27272727272727271</v>
      </c>
    </row>
    <row r="58" spans="1:8">
      <c r="A58">
        <v>5</v>
      </c>
      <c r="B58" t="s">
        <v>116</v>
      </c>
      <c r="C58">
        <f>COUNTIF('Turkey Students Raw'!$G$2:$G$22,A58)</f>
        <v>12</v>
      </c>
      <c r="D58" s="4">
        <f>C58/21</f>
        <v>0.5714285714285714</v>
      </c>
      <c r="E58" s="4">
        <f>COUNTIFS('Turkey Students Raw'!$B$2:$B$22,"Bulgaria",'Turkey Students Raw'!$G$2:$G$22,A58)</f>
        <v>6</v>
      </c>
      <c r="F58" s="4">
        <f>E58/10</f>
        <v>0.6</v>
      </c>
      <c r="G58" s="4">
        <f>COUNTIFS('Turkey Students Raw'!$B$2:$B$22,"Romania",'Turkey Students Raw'!$G$2:$G$22,A58)</f>
        <v>6</v>
      </c>
      <c r="H58" s="4">
        <f>G58/11</f>
        <v>0.54545454545454541</v>
      </c>
    </row>
    <row r="64" spans="1:8">
      <c r="A64" s="5" t="s">
        <v>117</v>
      </c>
      <c r="B64" s="5"/>
      <c r="C64" s="5"/>
      <c r="D64" s="5"/>
      <c r="E64" s="5"/>
      <c r="F64" s="5"/>
      <c r="G64" s="5"/>
      <c r="H64" s="5"/>
    </row>
    <row r="65" spans="1:8" ht="27.6">
      <c r="A65" s="1" t="s">
        <v>86</v>
      </c>
      <c r="B65" s="1" t="s">
        <v>87</v>
      </c>
      <c r="C65" s="1" t="s">
        <v>88</v>
      </c>
      <c r="D65" s="1" t="s">
        <v>89</v>
      </c>
      <c r="E65" s="1" t="s">
        <v>204</v>
      </c>
      <c r="F65" s="1" t="s">
        <v>90</v>
      </c>
      <c r="G65" s="1" t="s">
        <v>205</v>
      </c>
      <c r="H65" s="1" t="s">
        <v>92</v>
      </c>
    </row>
    <row r="66" spans="1:8">
      <c r="A66">
        <v>1</v>
      </c>
      <c r="B66" t="s">
        <v>112</v>
      </c>
      <c r="C66">
        <f>COUNTIF('Turkey Students Raw'!$H$2:$H$22,A66)</f>
        <v>1</v>
      </c>
      <c r="D66" s="4">
        <f>C66/21</f>
        <v>4.7619047619047616E-2</v>
      </c>
      <c r="E66" s="4">
        <f>COUNTIFS('Turkey Students Raw'!$B$2:$B$22,"Bulgaria",'Turkey Students Raw'!$H$2:$H$22,A66)</f>
        <v>1</v>
      </c>
      <c r="F66" s="4">
        <f>E66/10</f>
        <v>0.1</v>
      </c>
      <c r="G66" s="4">
        <f>COUNTIFS('Turkey Students Raw'!$B$2:$B$22,"Romania",'Turkey Students Raw'!$H$2:$H$22,A66)</f>
        <v>0</v>
      </c>
      <c r="H66" s="4">
        <f>G66/11</f>
        <v>0</v>
      </c>
    </row>
    <row r="67" spans="1:8">
      <c r="A67">
        <v>2</v>
      </c>
      <c r="B67" t="s">
        <v>113</v>
      </c>
      <c r="C67">
        <f>COUNTIF('Turkey Students Raw'!$H$2:$H$22,A67)</f>
        <v>0</v>
      </c>
      <c r="D67" s="4">
        <f>C67/21</f>
        <v>0</v>
      </c>
      <c r="E67" s="4">
        <f>COUNTIFS('Turkey Students Raw'!$B$2:$B$22,"Bulgaria",'Turkey Students Raw'!$H$2:$H$22,A67)</f>
        <v>0</v>
      </c>
      <c r="F67" s="4">
        <f>E67/10</f>
        <v>0</v>
      </c>
      <c r="G67" s="4">
        <f>COUNTIFS('Turkey Students Raw'!$B$2:$B$22,"Romania",'Turkey Students Raw'!$H$2:$H$22,A67)</f>
        <v>0</v>
      </c>
      <c r="H67" s="4">
        <f>G67/11</f>
        <v>0</v>
      </c>
    </row>
    <row r="68" spans="1:8">
      <c r="A68">
        <v>3</v>
      </c>
      <c r="B68" t="s">
        <v>114</v>
      </c>
      <c r="C68">
        <f>COUNTIF('Turkey Students Raw'!$H$2:$H$22,A68)</f>
        <v>2</v>
      </c>
      <c r="D68" s="4">
        <f>C68/21</f>
        <v>9.5238095238095233E-2</v>
      </c>
      <c r="E68" s="4">
        <f>COUNTIFS('Turkey Students Raw'!$B$2:$B$22,"Bulgaria",'Turkey Students Raw'!$H$2:$H$22,A68)</f>
        <v>0</v>
      </c>
      <c r="F68" s="4">
        <f>E68/10</f>
        <v>0</v>
      </c>
      <c r="G68" s="4">
        <f>COUNTIFS('Turkey Students Raw'!$B$2:$B$22,"Romania",'Turkey Students Raw'!$H$2:$H$22,A68)</f>
        <v>2</v>
      </c>
      <c r="H68" s="4">
        <f>G68/11</f>
        <v>0.18181818181818182</v>
      </c>
    </row>
    <row r="69" spans="1:8">
      <c r="A69">
        <v>4</v>
      </c>
      <c r="B69" t="s">
        <v>115</v>
      </c>
      <c r="C69">
        <f>COUNTIF('Turkey Students Raw'!$H$2:$H$22,A69)</f>
        <v>5</v>
      </c>
      <c r="D69" s="4">
        <f>C69/21</f>
        <v>0.23809523809523808</v>
      </c>
      <c r="E69" s="4">
        <f>COUNTIFS('Turkey Students Raw'!$B$2:$B$22,"Bulgaria",'Turkey Students Raw'!$H$2:$H$22,A69)</f>
        <v>2</v>
      </c>
      <c r="F69" s="4">
        <f>E69/10</f>
        <v>0.2</v>
      </c>
      <c r="G69" s="4">
        <f>COUNTIFS('Turkey Students Raw'!$B$2:$B$22,"Romania",'Turkey Students Raw'!$H$2:$H$22,A69)</f>
        <v>3</v>
      </c>
      <c r="H69" s="4">
        <f>G69/11</f>
        <v>0.27272727272727271</v>
      </c>
    </row>
    <row r="70" spans="1:8">
      <c r="A70">
        <v>5</v>
      </c>
      <c r="B70" t="s">
        <v>116</v>
      </c>
      <c r="C70">
        <f>COUNTIF('Turkey Students Raw'!$H$2:$H$22,A70)</f>
        <v>13</v>
      </c>
      <c r="D70" s="4">
        <f>C70/21</f>
        <v>0.61904761904761907</v>
      </c>
      <c r="E70" s="4">
        <f>COUNTIFS('Turkey Students Raw'!$B$2:$B$22,"Bulgaria",'Turkey Students Raw'!$H$2:$H$22,A70)</f>
        <v>7</v>
      </c>
      <c r="F70" s="4">
        <f>E70/10</f>
        <v>0.7</v>
      </c>
      <c r="G70" s="4">
        <f>COUNTIFS('Turkey Students Raw'!$B$2:$B$22,"Romania",'Turkey Students Raw'!$H$2:$H$22,A70)</f>
        <v>6</v>
      </c>
      <c r="H70" s="4">
        <f>G70/11</f>
        <v>0.54545454545454541</v>
      </c>
    </row>
    <row r="76" spans="1:8">
      <c r="A76" s="5" t="s">
        <v>118</v>
      </c>
      <c r="B76" s="5"/>
      <c r="C76" s="5"/>
      <c r="D76" s="5"/>
      <c r="E76" s="5"/>
      <c r="F76" s="5"/>
      <c r="G76" s="5"/>
      <c r="H76" s="5"/>
    </row>
    <row r="77" spans="1:8" ht="27.6">
      <c r="A77" s="1" t="s">
        <v>86</v>
      </c>
      <c r="B77" s="1" t="s">
        <v>87</v>
      </c>
      <c r="C77" s="1" t="s">
        <v>88</v>
      </c>
      <c r="D77" s="1" t="s">
        <v>89</v>
      </c>
      <c r="E77" s="1" t="s">
        <v>204</v>
      </c>
      <c r="F77" s="1" t="s">
        <v>90</v>
      </c>
      <c r="G77" s="1" t="s">
        <v>205</v>
      </c>
      <c r="H77" s="1" t="s">
        <v>92</v>
      </c>
    </row>
    <row r="78" spans="1:8">
      <c r="A78">
        <v>1</v>
      </c>
      <c r="B78" t="s">
        <v>112</v>
      </c>
      <c r="C78">
        <f>COUNTIF('Turkey Students Raw'!$I$2:$I$22,A78)</f>
        <v>0</v>
      </c>
      <c r="D78" s="4">
        <f>C78/21</f>
        <v>0</v>
      </c>
      <c r="E78" s="4">
        <f>COUNTIFS('Turkey Students Raw'!$B$2:$B$22,"Bulgaria",'Turkey Students Raw'!$I$2:$I$22,A78)</f>
        <v>0</v>
      </c>
      <c r="F78" s="4">
        <f>E78/10</f>
        <v>0</v>
      </c>
      <c r="G78" s="4">
        <f>COUNTIFS('Turkey Students Raw'!$B$2:$B$22,"Romania",'Turkey Students Raw'!$I$2:$I$22,A78)</f>
        <v>0</v>
      </c>
      <c r="H78" s="4">
        <f>G78/11</f>
        <v>0</v>
      </c>
    </row>
    <row r="79" spans="1:8">
      <c r="A79">
        <v>2</v>
      </c>
      <c r="B79" t="s">
        <v>113</v>
      </c>
      <c r="C79">
        <f>COUNTIF('Turkey Students Raw'!$I$2:$I$22,A79)</f>
        <v>0</v>
      </c>
      <c r="D79" s="4">
        <f>C79/21</f>
        <v>0</v>
      </c>
      <c r="E79" s="4">
        <f>COUNTIFS('Turkey Students Raw'!$B$2:$B$22,"Bulgaria",'Turkey Students Raw'!$I$2:$I$22,A79)</f>
        <v>0</v>
      </c>
      <c r="F79" s="4">
        <f>E79/10</f>
        <v>0</v>
      </c>
      <c r="G79" s="4">
        <f>COUNTIFS('Turkey Students Raw'!$B$2:$B$22,"Romania",'Turkey Students Raw'!$I$2:$I$22,A79)</f>
        <v>0</v>
      </c>
      <c r="H79" s="4">
        <f>G79/11</f>
        <v>0</v>
      </c>
    </row>
    <row r="80" spans="1:8">
      <c r="A80">
        <v>3</v>
      </c>
      <c r="B80" t="s">
        <v>114</v>
      </c>
      <c r="C80">
        <f>COUNTIF('Turkey Students Raw'!$I$2:$I$22,A80)</f>
        <v>1</v>
      </c>
      <c r="D80" s="4">
        <f>C80/21</f>
        <v>4.7619047619047616E-2</v>
      </c>
      <c r="E80" s="4">
        <f>COUNTIFS('Turkey Students Raw'!$B$2:$B$22,"Bulgaria",'Turkey Students Raw'!$I$2:$I$22,A80)</f>
        <v>1</v>
      </c>
      <c r="F80" s="4">
        <f>E80/10</f>
        <v>0.1</v>
      </c>
      <c r="G80" s="4">
        <f>COUNTIFS('Turkey Students Raw'!$B$2:$B$22,"Romania",'Turkey Students Raw'!$I$2:$I$22,A80)</f>
        <v>0</v>
      </c>
      <c r="H80" s="4">
        <f>G80/11</f>
        <v>0</v>
      </c>
    </row>
    <row r="81" spans="1:8">
      <c r="A81">
        <v>4</v>
      </c>
      <c r="B81" t="s">
        <v>115</v>
      </c>
      <c r="C81">
        <f>COUNTIF('Turkey Students Raw'!$I$2:$I$22,A81)</f>
        <v>7</v>
      </c>
      <c r="D81" s="4">
        <f>C81/21</f>
        <v>0.33333333333333331</v>
      </c>
      <c r="E81" s="4">
        <f>COUNTIFS('Turkey Students Raw'!$B$2:$B$22,"Bulgaria",'Turkey Students Raw'!$I$2:$I$22,A81)</f>
        <v>2</v>
      </c>
      <c r="F81" s="4">
        <f>E81/10</f>
        <v>0.2</v>
      </c>
      <c r="G81" s="4">
        <f>COUNTIFS('Turkey Students Raw'!$B$2:$B$22,"Romania",'Turkey Students Raw'!$I$2:$I$22,A81)</f>
        <v>5</v>
      </c>
      <c r="H81" s="4">
        <f>G81/11</f>
        <v>0.45454545454545453</v>
      </c>
    </row>
    <row r="82" spans="1:8">
      <c r="A82">
        <v>5</v>
      </c>
      <c r="B82" t="s">
        <v>116</v>
      </c>
      <c r="C82">
        <f>COUNTIF('Turkey Students Raw'!$I$2:$I$22,A82)</f>
        <v>13</v>
      </c>
      <c r="D82" s="4">
        <f>C82/21</f>
        <v>0.61904761904761907</v>
      </c>
      <c r="E82" s="4">
        <f>COUNTIFS('Turkey Students Raw'!$B$2:$B$22,"Bulgaria",'Turkey Students Raw'!$I$2:$I$22,A82)</f>
        <v>7</v>
      </c>
      <c r="F82" s="4">
        <f>E82/10</f>
        <v>0.7</v>
      </c>
      <c r="G82" s="4">
        <f>COUNTIFS('Turkey Students Raw'!$B$2:$B$22,"Romania",'Turkey Students Raw'!$I$2:$I$22,A82)</f>
        <v>6</v>
      </c>
      <c r="H82" s="4">
        <f>G82/11</f>
        <v>0.54545454545454541</v>
      </c>
    </row>
    <row r="88" spans="1:8">
      <c r="A88" s="5" t="s">
        <v>119</v>
      </c>
      <c r="B88" s="5"/>
      <c r="C88" s="5"/>
      <c r="D88" s="5"/>
      <c r="E88" s="5"/>
      <c r="F88" s="5"/>
      <c r="G88" s="5"/>
      <c r="H88" s="5"/>
    </row>
    <row r="89" spans="1:8" ht="27.6">
      <c r="A89" s="1" t="s">
        <v>86</v>
      </c>
      <c r="B89" s="1" t="s">
        <v>87</v>
      </c>
      <c r="C89" s="1" t="s">
        <v>88</v>
      </c>
      <c r="D89" s="1" t="s">
        <v>89</v>
      </c>
      <c r="E89" s="1" t="s">
        <v>204</v>
      </c>
      <c r="F89" s="1" t="s">
        <v>90</v>
      </c>
      <c r="G89" s="1" t="s">
        <v>205</v>
      </c>
      <c r="H89" s="1" t="s">
        <v>92</v>
      </c>
    </row>
    <row r="90" spans="1:8">
      <c r="A90">
        <v>1</v>
      </c>
      <c r="B90" t="s">
        <v>112</v>
      </c>
      <c r="C90">
        <f>COUNTIF('Turkey Students Raw'!$J$2:$J$22,A90)</f>
        <v>0</v>
      </c>
      <c r="D90" s="4">
        <f>C90/21</f>
        <v>0</v>
      </c>
      <c r="E90" s="4">
        <f>COUNTIFS('Turkey Students Raw'!$B$2:$B$22,"Bulgaria",'Turkey Students Raw'!$J$2:$J$22,A90)</f>
        <v>0</v>
      </c>
      <c r="F90" s="4">
        <f>E90/10</f>
        <v>0</v>
      </c>
      <c r="G90" s="4">
        <f>COUNTIFS('Turkey Students Raw'!$B$2:$B$22,"Romania",'Turkey Students Raw'!$J$2:$J$22,A90)</f>
        <v>0</v>
      </c>
      <c r="H90" s="4">
        <f>G90/11</f>
        <v>0</v>
      </c>
    </row>
    <row r="91" spans="1:8">
      <c r="A91">
        <v>2</v>
      </c>
      <c r="B91" t="s">
        <v>113</v>
      </c>
      <c r="C91">
        <f>COUNTIF('Turkey Students Raw'!$J$2:$J$22,A91)</f>
        <v>0</v>
      </c>
      <c r="D91" s="4">
        <f>C91/21</f>
        <v>0</v>
      </c>
      <c r="E91" s="4">
        <f>COUNTIFS('Turkey Students Raw'!$B$2:$B$22,"Bulgaria",'Turkey Students Raw'!$J$2:$J$22,A91)</f>
        <v>0</v>
      </c>
      <c r="F91" s="4">
        <f>E91/10</f>
        <v>0</v>
      </c>
      <c r="G91" s="4">
        <f>COUNTIFS('Turkey Students Raw'!$B$2:$B$22,"Romania",'Turkey Students Raw'!$J$2:$J$22,A91)</f>
        <v>0</v>
      </c>
      <c r="H91" s="4">
        <f>G91/11</f>
        <v>0</v>
      </c>
    </row>
    <row r="92" spans="1:8">
      <c r="A92">
        <v>3</v>
      </c>
      <c r="B92" t="s">
        <v>114</v>
      </c>
      <c r="C92">
        <f>COUNTIF('Turkey Students Raw'!$J$2:$J$22,A92)</f>
        <v>1</v>
      </c>
      <c r="D92" s="4">
        <f>C92/21</f>
        <v>4.7619047619047616E-2</v>
      </c>
      <c r="E92" s="4">
        <f>COUNTIFS('Turkey Students Raw'!$B$2:$B$22,"Bulgaria",'Turkey Students Raw'!$J$2:$J$22,A92)</f>
        <v>1</v>
      </c>
      <c r="F92" s="4">
        <f>E92/10</f>
        <v>0.1</v>
      </c>
      <c r="G92" s="4">
        <f>COUNTIFS('Turkey Students Raw'!$B$2:$B$22,"Romania",'Turkey Students Raw'!$J$2:$J$22,A92)</f>
        <v>0</v>
      </c>
      <c r="H92" s="4">
        <f>G92/11</f>
        <v>0</v>
      </c>
    </row>
    <row r="93" spans="1:8">
      <c r="A93">
        <v>4</v>
      </c>
      <c r="B93" t="s">
        <v>115</v>
      </c>
      <c r="C93">
        <f>COUNTIF('Turkey Students Raw'!$J$2:$J$22,A93)</f>
        <v>6</v>
      </c>
      <c r="D93" s="4">
        <f>C93/21</f>
        <v>0.2857142857142857</v>
      </c>
      <c r="E93" s="4">
        <f>COUNTIFS('Turkey Students Raw'!$B$2:$B$22,"Bulgaria",'Turkey Students Raw'!$J$2:$J$22,A93)</f>
        <v>3</v>
      </c>
      <c r="F93" s="4">
        <f>E93/10</f>
        <v>0.3</v>
      </c>
      <c r="G93" s="4">
        <f>COUNTIFS('Turkey Students Raw'!$B$2:$B$22,"Romania",'Turkey Students Raw'!$J$2:$J$22,A93)</f>
        <v>3</v>
      </c>
      <c r="H93" s="4">
        <f>G93/11</f>
        <v>0.27272727272727271</v>
      </c>
    </row>
    <row r="94" spans="1:8">
      <c r="A94">
        <v>5</v>
      </c>
      <c r="B94" t="s">
        <v>116</v>
      </c>
      <c r="C94">
        <f>COUNTIF('Turkey Students Raw'!$J$2:$J$22,A94)</f>
        <v>14</v>
      </c>
      <c r="D94" s="4">
        <f>C94/21</f>
        <v>0.66666666666666663</v>
      </c>
      <c r="E94" s="4">
        <f>COUNTIFS('Turkey Students Raw'!$B$2:$B$22,"Bulgaria",'Turkey Students Raw'!$J$2:$J$22,A94)</f>
        <v>6</v>
      </c>
      <c r="F94" s="4">
        <f>E94/10</f>
        <v>0.6</v>
      </c>
      <c r="G94" s="4">
        <f>COUNTIFS('Turkey Students Raw'!$B$2:$B$22,"Romania",'Turkey Students Raw'!$J$2:$J$22,A94)</f>
        <v>8</v>
      </c>
      <c r="H94" s="4">
        <f>G94/11</f>
        <v>0.72727272727272729</v>
      </c>
    </row>
    <row r="100" spans="1:8">
      <c r="A100" s="5" t="s">
        <v>120</v>
      </c>
      <c r="B100" s="5"/>
      <c r="C100" s="5"/>
      <c r="D100" s="5"/>
      <c r="E100" s="5"/>
      <c r="F100" s="5"/>
      <c r="G100" s="5"/>
      <c r="H100" s="5"/>
    </row>
    <row r="101" spans="1:8" ht="27.6">
      <c r="A101" s="1" t="s">
        <v>86</v>
      </c>
      <c r="B101" s="1" t="s">
        <v>87</v>
      </c>
      <c r="C101" s="1" t="s">
        <v>88</v>
      </c>
      <c r="D101" s="1" t="s">
        <v>89</v>
      </c>
      <c r="E101" s="1" t="s">
        <v>204</v>
      </c>
      <c r="F101" s="1" t="s">
        <v>90</v>
      </c>
      <c r="G101" s="1" t="s">
        <v>205</v>
      </c>
      <c r="H101" s="1" t="s">
        <v>92</v>
      </c>
    </row>
    <row r="102" spans="1:8">
      <c r="A102">
        <v>1</v>
      </c>
      <c r="B102" t="s">
        <v>106</v>
      </c>
      <c r="C102">
        <f>COUNTIF('Turkey Students Raw'!$K$2:$K$22,A102)</f>
        <v>0</v>
      </c>
      <c r="D102" s="4">
        <f>C102/21</f>
        <v>0</v>
      </c>
      <c r="E102" s="4">
        <f>COUNTIFS('Turkey Students Raw'!$B$2:$B$22,"Bulgaria",'Turkey Students Raw'!$K$2:$K$22,A102)</f>
        <v>0</v>
      </c>
      <c r="F102" s="4">
        <f>E102/10</f>
        <v>0</v>
      </c>
      <c r="G102" s="4">
        <f>COUNTIFS('Turkey Students Raw'!$B$2:$B$22,"Romania",'Turkey Students Raw'!$K$2:$K$22,A102)</f>
        <v>0</v>
      </c>
      <c r="H102" s="4">
        <f>G102/11</f>
        <v>0</v>
      </c>
    </row>
    <row r="103" spans="1:8">
      <c r="A103">
        <v>2</v>
      </c>
      <c r="B103" t="s">
        <v>107</v>
      </c>
      <c r="C103">
        <f>COUNTIF('Turkey Students Raw'!$K$2:$K$22,A103)</f>
        <v>0</v>
      </c>
      <c r="D103" s="4">
        <f>C103/21</f>
        <v>0</v>
      </c>
      <c r="E103" s="4">
        <f>COUNTIFS('Turkey Students Raw'!$B$2:$B$22,"Bulgaria",'Turkey Students Raw'!$K$2:$K$22,A103)</f>
        <v>0</v>
      </c>
      <c r="F103" s="4">
        <f>E103/10</f>
        <v>0</v>
      </c>
      <c r="G103" s="4">
        <f>COUNTIFS('Turkey Students Raw'!$B$2:$B$22,"Romania",'Turkey Students Raw'!$K$2:$K$22,A103)</f>
        <v>0</v>
      </c>
      <c r="H103" s="4">
        <f>G103/11</f>
        <v>0</v>
      </c>
    </row>
    <row r="104" spans="1:8">
      <c r="A104">
        <v>3</v>
      </c>
      <c r="B104" t="s">
        <v>96</v>
      </c>
      <c r="C104">
        <f>COUNTIF('Turkey Students Raw'!$K$2:$K$22,A104)</f>
        <v>2</v>
      </c>
      <c r="D104" s="4">
        <f>C104/21</f>
        <v>9.5238095238095233E-2</v>
      </c>
      <c r="E104" s="4">
        <f>COUNTIFS('Turkey Students Raw'!$B$2:$B$22,"Bulgaria",'Turkey Students Raw'!$K$2:$K$22,A104)</f>
        <v>0</v>
      </c>
      <c r="F104" s="4">
        <f>E104/10</f>
        <v>0</v>
      </c>
      <c r="G104" s="4">
        <f>COUNTIFS('Turkey Students Raw'!$B$2:$B$22,"Romania",'Turkey Students Raw'!$K$2:$K$22,A104)</f>
        <v>2</v>
      </c>
      <c r="H104" s="4">
        <f>G104/11</f>
        <v>0.18181818181818182</v>
      </c>
    </row>
    <row r="105" spans="1:8">
      <c r="A105">
        <v>4</v>
      </c>
      <c r="B105" t="s">
        <v>108</v>
      </c>
      <c r="C105">
        <f>COUNTIF('Turkey Students Raw'!$K$2:$K$22,A105)</f>
        <v>9</v>
      </c>
      <c r="D105" s="4">
        <f>C105/21</f>
        <v>0.42857142857142855</v>
      </c>
      <c r="E105" s="4">
        <f>COUNTIFS('Turkey Students Raw'!$B$2:$B$22,"Bulgaria",'Turkey Students Raw'!$K$2:$K$22,A105)</f>
        <v>5</v>
      </c>
      <c r="F105" s="4">
        <f>E105/10</f>
        <v>0.5</v>
      </c>
      <c r="G105" s="4">
        <f>COUNTIFS('Turkey Students Raw'!$B$2:$B$22,"Romania",'Turkey Students Raw'!$K$2:$K$22,A105)</f>
        <v>4</v>
      </c>
      <c r="H105" s="4">
        <f>G105/11</f>
        <v>0.36363636363636365</v>
      </c>
    </row>
    <row r="106" spans="1:8">
      <c r="A106">
        <v>5</v>
      </c>
      <c r="B106" t="s">
        <v>109</v>
      </c>
      <c r="C106">
        <f>COUNTIF('Turkey Students Raw'!$K$2:$K$22,A106)</f>
        <v>10</v>
      </c>
      <c r="D106" s="4">
        <f>C106/21</f>
        <v>0.47619047619047616</v>
      </c>
      <c r="E106" s="4">
        <f>COUNTIFS('Turkey Students Raw'!$B$2:$B$22,"Bulgaria",'Turkey Students Raw'!$K$2:$K$22,A106)</f>
        <v>5</v>
      </c>
      <c r="F106" s="4">
        <f>E106/10</f>
        <v>0.5</v>
      </c>
      <c r="G106" s="4">
        <f>COUNTIFS('Turkey Students Raw'!$B$2:$B$22,"Romania",'Turkey Students Raw'!$K$2:$K$22,A106)</f>
        <v>5</v>
      </c>
      <c r="H106" s="4">
        <f>G106/11</f>
        <v>0.45454545454545453</v>
      </c>
    </row>
    <row r="112" spans="1:8">
      <c r="A112" s="5" t="s">
        <v>121</v>
      </c>
      <c r="B112" s="5"/>
      <c r="C112" s="5"/>
      <c r="D112" s="5"/>
      <c r="E112" s="5"/>
      <c r="F112" s="5"/>
      <c r="G112" s="5"/>
      <c r="H112" s="5"/>
    </row>
    <row r="113" spans="1:8" ht="27.6">
      <c r="A113" s="1" t="s">
        <v>86</v>
      </c>
      <c r="B113" s="1" t="s">
        <v>87</v>
      </c>
      <c r="C113" s="1" t="s">
        <v>88</v>
      </c>
      <c r="D113" s="1" t="s">
        <v>89</v>
      </c>
      <c r="E113" s="1" t="s">
        <v>204</v>
      </c>
      <c r="F113" s="1" t="s">
        <v>90</v>
      </c>
      <c r="G113" s="1" t="s">
        <v>205</v>
      </c>
      <c r="H113" s="1" t="s">
        <v>92</v>
      </c>
    </row>
    <row r="114" spans="1:8">
      <c r="A114">
        <v>1</v>
      </c>
      <c r="B114" t="s">
        <v>122</v>
      </c>
      <c r="C114">
        <f>COUNTIF('Turkey Students Raw'!$L$2:$L$22,A114)</f>
        <v>0</v>
      </c>
      <c r="D114" s="4">
        <f>C114/21</f>
        <v>0</v>
      </c>
      <c r="E114" s="4">
        <f>COUNTIFS('Turkey Students Raw'!$B$2:$B$22,"Bulgaria",'Turkey Students Raw'!$L$2:$L$22,A114)</f>
        <v>0</v>
      </c>
      <c r="F114" s="4">
        <f>E114/10</f>
        <v>0</v>
      </c>
      <c r="G114" s="4">
        <f>COUNTIFS('Turkey Students Raw'!$B$2:$B$22,"Romania",'Turkey Students Raw'!$L$2:$L$22,A114)</f>
        <v>0</v>
      </c>
      <c r="H114" s="4">
        <f>G114/11</f>
        <v>0</v>
      </c>
    </row>
    <row r="115" spans="1:8">
      <c r="A115">
        <v>2</v>
      </c>
      <c r="B115" t="s">
        <v>123</v>
      </c>
      <c r="C115">
        <f>COUNTIF('Turkey Students Raw'!$L$2:$L$22,A115)</f>
        <v>0</v>
      </c>
      <c r="D115" s="4">
        <f>C115/21</f>
        <v>0</v>
      </c>
      <c r="E115" s="4">
        <f>COUNTIFS('Turkey Students Raw'!$B$2:$B$22,"Bulgaria",'Turkey Students Raw'!$L$2:$L$22,A115)</f>
        <v>0</v>
      </c>
      <c r="F115" s="4">
        <f>E115/10</f>
        <v>0</v>
      </c>
      <c r="G115" s="4">
        <f>COUNTIFS('Turkey Students Raw'!$B$2:$B$22,"Romania",'Turkey Students Raw'!$L$2:$L$22,A115)</f>
        <v>0</v>
      </c>
      <c r="H115" s="4">
        <f>G115/11</f>
        <v>0</v>
      </c>
    </row>
    <row r="116" spans="1:8">
      <c r="A116">
        <v>3</v>
      </c>
      <c r="B116" t="s">
        <v>124</v>
      </c>
      <c r="C116">
        <f>COUNTIF('Turkey Students Raw'!$L$2:$L$22,A116)</f>
        <v>4</v>
      </c>
      <c r="D116" s="4">
        <f>C116/21</f>
        <v>0.19047619047619047</v>
      </c>
      <c r="E116" s="4">
        <f>COUNTIFS('Turkey Students Raw'!$B$2:$B$22,"Bulgaria",'Turkey Students Raw'!$L$2:$L$22,A116)</f>
        <v>2</v>
      </c>
      <c r="F116" s="4">
        <f>E116/10</f>
        <v>0.2</v>
      </c>
      <c r="G116" s="4">
        <f>COUNTIFS('Turkey Students Raw'!$B$2:$B$22,"Romania",'Turkey Students Raw'!$L$2:$L$22,A116)</f>
        <v>2</v>
      </c>
      <c r="H116" s="4">
        <f>G116/11</f>
        <v>0.18181818181818182</v>
      </c>
    </row>
    <row r="117" spans="1:8">
      <c r="A117">
        <v>4</v>
      </c>
      <c r="B117" t="s">
        <v>125</v>
      </c>
      <c r="C117">
        <f>COUNTIF('Turkey Students Raw'!$L$2:$L$22,A117)</f>
        <v>6</v>
      </c>
      <c r="D117" s="4">
        <f>C117/21</f>
        <v>0.2857142857142857</v>
      </c>
      <c r="E117" s="4">
        <f>COUNTIFS('Turkey Students Raw'!$B$2:$B$22,"Bulgaria",'Turkey Students Raw'!$L$2:$L$22,A117)</f>
        <v>3</v>
      </c>
      <c r="F117" s="4">
        <f>E117/10</f>
        <v>0.3</v>
      </c>
      <c r="G117" s="4">
        <f>COUNTIFS('Turkey Students Raw'!$B$2:$B$22,"Romania",'Turkey Students Raw'!$L$2:$L$22,A117)</f>
        <v>3</v>
      </c>
      <c r="H117" s="4">
        <f>G117/11</f>
        <v>0.27272727272727271</v>
      </c>
    </row>
    <row r="118" spans="1:8">
      <c r="A118">
        <v>5</v>
      </c>
      <c r="B118" t="s">
        <v>126</v>
      </c>
      <c r="C118">
        <f>COUNTIF('Turkey Students Raw'!$L$2:$L$22,A118)</f>
        <v>11</v>
      </c>
      <c r="D118" s="4">
        <f>C118/21</f>
        <v>0.52380952380952384</v>
      </c>
      <c r="E118" s="4">
        <f>COUNTIFS('Turkey Students Raw'!$B$2:$B$22,"Bulgaria",'Turkey Students Raw'!$L$2:$L$22,A118)</f>
        <v>5</v>
      </c>
      <c r="F118" s="4">
        <f>E118/10</f>
        <v>0.5</v>
      </c>
      <c r="G118" s="4">
        <f>COUNTIFS('Turkey Students Raw'!$B$2:$B$22,"Romania",'Turkey Students Raw'!$L$2:$L$22,A118)</f>
        <v>6</v>
      </c>
      <c r="H118" s="4">
        <f>G118/11</f>
        <v>0.54545454545454541</v>
      </c>
    </row>
    <row r="124" spans="1:8">
      <c r="A124" s="5" t="s">
        <v>127</v>
      </c>
      <c r="B124" s="5"/>
      <c r="C124" s="5"/>
      <c r="D124" s="5"/>
      <c r="E124" s="5"/>
      <c r="F124" s="5"/>
      <c r="G124" s="5"/>
      <c r="H124" s="5"/>
    </row>
    <row r="125" spans="1:8" ht="27.6">
      <c r="A125" s="1" t="s">
        <v>86</v>
      </c>
      <c r="B125" s="1" t="s">
        <v>87</v>
      </c>
      <c r="C125" s="1" t="s">
        <v>88</v>
      </c>
      <c r="D125" s="1" t="s">
        <v>89</v>
      </c>
      <c r="E125" s="1" t="s">
        <v>204</v>
      </c>
      <c r="F125" s="1" t="s">
        <v>90</v>
      </c>
      <c r="G125" s="1" t="s">
        <v>205</v>
      </c>
      <c r="H125" s="1" t="s">
        <v>92</v>
      </c>
    </row>
    <row r="126" spans="1:8">
      <c r="A126">
        <v>1</v>
      </c>
      <c r="B126" t="s">
        <v>128</v>
      </c>
      <c r="C126">
        <f>COUNTIF('Turkey Students Raw'!$M$2:$M$22,A126)</f>
        <v>1</v>
      </c>
      <c r="D126" s="4">
        <f>C126/21</f>
        <v>4.7619047619047616E-2</v>
      </c>
      <c r="E126" s="4">
        <f>COUNTIFS('Turkey Students Raw'!$B$2:$B$22,"Bulgaria",'Turkey Students Raw'!$M$2:$M$22,A126)</f>
        <v>0</v>
      </c>
      <c r="F126" s="4">
        <f>E126/10</f>
        <v>0</v>
      </c>
      <c r="G126" s="4">
        <f>COUNTIFS('Turkey Students Raw'!$B$2:$B$22,"Romania",'Turkey Students Raw'!$M$2:$M$22,A126)</f>
        <v>1</v>
      </c>
      <c r="H126" s="4">
        <f>G126/11</f>
        <v>9.0909090909090912E-2</v>
      </c>
    </row>
    <row r="127" spans="1:8">
      <c r="A127">
        <v>2</v>
      </c>
      <c r="B127" t="s">
        <v>129</v>
      </c>
      <c r="C127">
        <f>COUNTIF('Turkey Students Raw'!$M$2:$M$22,A127)</f>
        <v>0</v>
      </c>
      <c r="D127" s="4">
        <f>C127/21</f>
        <v>0</v>
      </c>
      <c r="E127" s="4">
        <f>COUNTIFS('Turkey Students Raw'!$B$2:$B$22,"Bulgaria",'Turkey Students Raw'!$M$2:$M$22,A127)</f>
        <v>0</v>
      </c>
      <c r="F127" s="4">
        <f>E127/10</f>
        <v>0</v>
      </c>
      <c r="G127" s="4">
        <f>COUNTIFS('Turkey Students Raw'!$B$2:$B$22,"Romania",'Turkey Students Raw'!$M$2:$M$22,A127)</f>
        <v>0</v>
      </c>
      <c r="H127" s="4">
        <f>G127/11</f>
        <v>0</v>
      </c>
    </row>
    <row r="128" spans="1:8">
      <c r="A128">
        <v>3</v>
      </c>
      <c r="B128" t="s">
        <v>130</v>
      </c>
      <c r="C128">
        <f>COUNTIF('Turkey Students Raw'!$M$2:$M$22,A128)</f>
        <v>0</v>
      </c>
      <c r="D128" s="4">
        <f>C128/21</f>
        <v>0</v>
      </c>
      <c r="E128" s="4">
        <f>COUNTIFS('Turkey Students Raw'!$B$2:$B$22,"Bulgaria",'Turkey Students Raw'!$M$2:$M$22,A128)</f>
        <v>0</v>
      </c>
      <c r="F128" s="4">
        <f>E128/10</f>
        <v>0</v>
      </c>
      <c r="G128" s="4">
        <f>COUNTIFS('Turkey Students Raw'!$B$2:$B$22,"Romania",'Turkey Students Raw'!$M$2:$M$22,A128)</f>
        <v>0</v>
      </c>
      <c r="H128" s="4">
        <f>G128/11</f>
        <v>0</v>
      </c>
    </row>
    <row r="129" spans="1:8">
      <c r="A129">
        <v>4</v>
      </c>
      <c r="B129" t="s">
        <v>131</v>
      </c>
      <c r="C129">
        <f>COUNTIF('Turkey Students Raw'!$M$2:$M$22,A129)</f>
        <v>10</v>
      </c>
      <c r="D129" s="4">
        <f>C129/21</f>
        <v>0.47619047619047616</v>
      </c>
      <c r="E129" s="4">
        <f>COUNTIFS('Turkey Students Raw'!$B$2:$B$22,"Bulgaria",'Turkey Students Raw'!$M$2:$M$22,A129)</f>
        <v>2</v>
      </c>
      <c r="F129" s="4">
        <f>E129/10</f>
        <v>0.2</v>
      </c>
      <c r="G129" s="4">
        <f>COUNTIFS('Turkey Students Raw'!$B$2:$B$22,"Romania",'Turkey Students Raw'!$M$2:$M$22,A129)</f>
        <v>8</v>
      </c>
      <c r="H129" s="4">
        <f>G129/11</f>
        <v>0.72727272727272729</v>
      </c>
    </row>
    <row r="130" spans="1:8">
      <c r="A130">
        <v>5</v>
      </c>
      <c r="B130" t="s">
        <v>132</v>
      </c>
      <c r="C130">
        <f>COUNTIF('Turkey Students Raw'!$M$2:$M$22,A130)</f>
        <v>10</v>
      </c>
      <c r="D130" s="4">
        <f>C130/21</f>
        <v>0.47619047619047616</v>
      </c>
      <c r="E130" s="4">
        <f>COUNTIFS('Turkey Students Raw'!$B$2:$B$22,"Bulgaria",'Turkey Students Raw'!$M$2:$M$22,A130)</f>
        <v>8</v>
      </c>
      <c r="F130" s="4">
        <f>E130/10</f>
        <v>0.8</v>
      </c>
      <c r="G130" s="4">
        <f>COUNTIFS('Turkey Students Raw'!$B$2:$B$22,"Romania",'Turkey Students Raw'!$M$2:$M$22,A130)</f>
        <v>2</v>
      </c>
      <c r="H130" s="4">
        <f>G130/11</f>
        <v>0.18181818181818182</v>
      </c>
    </row>
    <row r="136" spans="1:8">
      <c r="A136" s="5" t="s">
        <v>133</v>
      </c>
      <c r="B136" s="5"/>
      <c r="C136" s="5"/>
      <c r="D136" s="5"/>
      <c r="E136" s="5"/>
      <c r="F136" s="5"/>
      <c r="G136" s="5"/>
      <c r="H136" s="5"/>
    </row>
    <row r="137" spans="1:8" ht="27.6">
      <c r="A137" s="1" t="s">
        <v>86</v>
      </c>
      <c r="B137" s="1" t="s">
        <v>87</v>
      </c>
      <c r="C137" s="1" t="s">
        <v>88</v>
      </c>
      <c r="D137" s="1" t="s">
        <v>89</v>
      </c>
      <c r="E137" s="1" t="s">
        <v>204</v>
      </c>
      <c r="F137" s="1" t="s">
        <v>90</v>
      </c>
      <c r="G137" s="1" t="s">
        <v>205</v>
      </c>
      <c r="H137" s="1" t="s">
        <v>92</v>
      </c>
    </row>
    <row r="138" spans="1:8">
      <c r="A138">
        <v>1</v>
      </c>
      <c r="B138" t="s">
        <v>134</v>
      </c>
      <c r="C138">
        <f>COUNTIF('Turkey Students Raw'!$N$2:$N$22,A138)</f>
        <v>0</v>
      </c>
      <c r="D138" s="4">
        <f>C138/21</f>
        <v>0</v>
      </c>
      <c r="E138" s="4">
        <f>COUNTIFS('Turkey Students Raw'!$B$2:$B$22,"Bulgaria",'Turkey Students Raw'!$N$2:$N$22,A138)</f>
        <v>0</v>
      </c>
      <c r="F138" s="4">
        <f>E138/10</f>
        <v>0</v>
      </c>
      <c r="G138" s="4">
        <f>COUNTIFS('Turkey Students Raw'!$B$2:$B$22,"Romania",'Turkey Students Raw'!$N$2:$N$22,A138)</f>
        <v>0</v>
      </c>
      <c r="H138" s="4">
        <f>G138/11</f>
        <v>0</v>
      </c>
    </row>
    <row r="139" spans="1:8">
      <c r="A139">
        <v>2</v>
      </c>
      <c r="B139" t="s">
        <v>135</v>
      </c>
      <c r="C139">
        <f>COUNTIF('Turkey Students Raw'!$N$2:$N$22,A139)</f>
        <v>1</v>
      </c>
      <c r="D139" s="4">
        <f>C139/21</f>
        <v>4.7619047619047616E-2</v>
      </c>
      <c r="E139" s="4">
        <f>COUNTIFS('Turkey Students Raw'!$B$2:$B$22,"Bulgaria",'Turkey Students Raw'!$N$2:$N$22,A139)</f>
        <v>0</v>
      </c>
      <c r="F139" s="4">
        <f>E139/10</f>
        <v>0</v>
      </c>
      <c r="G139" s="4">
        <f>COUNTIFS('Turkey Students Raw'!$B$2:$B$22,"Romania",'Turkey Students Raw'!$N$2:$N$22,A139)</f>
        <v>1</v>
      </c>
      <c r="H139" s="4">
        <f>G139/11</f>
        <v>9.0909090909090912E-2</v>
      </c>
    </row>
    <row r="140" spans="1:8">
      <c r="A140">
        <v>3</v>
      </c>
      <c r="B140" t="s">
        <v>136</v>
      </c>
      <c r="C140">
        <f>COUNTIF('Turkey Students Raw'!$N$2:$N$22,A140)</f>
        <v>4</v>
      </c>
      <c r="D140" s="4">
        <f>C140/21</f>
        <v>0.19047619047619047</v>
      </c>
      <c r="E140" s="4">
        <f>COUNTIFS('Turkey Students Raw'!$B$2:$B$22,"Bulgaria",'Turkey Students Raw'!$N$2:$N$22,A140)</f>
        <v>2</v>
      </c>
      <c r="F140" s="4">
        <f>E140/10</f>
        <v>0.2</v>
      </c>
      <c r="G140" s="4">
        <f>COUNTIFS('Turkey Students Raw'!$B$2:$B$22,"Romania",'Turkey Students Raw'!$N$2:$N$22,A140)</f>
        <v>2</v>
      </c>
      <c r="H140" s="4">
        <f>G140/11</f>
        <v>0.18181818181818182</v>
      </c>
    </row>
    <row r="141" spans="1:8">
      <c r="A141">
        <v>4</v>
      </c>
      <c r="B141" t="s">
        <v>137</v>
      </c>
      <c r="C141">
        <f>COUNTIF('Turkey Students Raw'!$N$2:$N$22,A141)</f>
        <v>5</v>
      </c>
      <c r="D141" s="4">
        <f>C141/21</f>
        <v>0.23809523809523808</v>
      </c>
      <c r="E141" s="4">
        <f>COUNTIFS('Turkey Students Raw'!$B$2:$B$22,"Bulgaria",'Turkey Students Raw'!$N$2:$N$22,A141)</f>
        <v>2</v>
      </c>
      <c r="F141" s="4">
        <f>E141/10</f>
        <v>0.2</v>
      </c>
      <c r="G141" s="4">
        <f>COUNTIFS('Turkey Students Raw'!$B$2:$B$22,"Romania",'Turkey Students Raw'!$N$2:$N$22,A141)</f>
        <v>3</v>
      </c>
      <c r="H141" s="4">
        <f>G141/11</f>
        <v>0.27272727272727271</v>
      </c>
    </row>
    <row r="142" spans="1:8">
      <c r="A142">
        <v>5</v>
      </c>
      <c r="B142" t="s">
        <v>138</v>
      </c>
      <c r="C142">
        <f>COUNTIF('Turkey Students Raw'!$N$2:$N$22,A142)</f>
        <v>11</v>
      </c>
      <c r="D142" s="4">
        <f>C142/21</f>
        <v>0.52380952380952384</v>
      </c>
      <c r="E142" s="4">
        <f>COUNTIFS('Turkey Students Raw'!$B$2:$B$22,"Bulgaria",'Turkey Students Raw'!$N$2:$N$22,A142)</f>
        <v>6</v>
      </c>
      <c r="F142" s="4">
        <f>E142/10</f>
        <v>0.6</v>
      </c>
      <c r="G142" s="4">
        <f>COUNTIFS('Turkey Students Raw'!$B$2:$B$22,"Romania",'Turkey Students Raw'!$N$2:$N$22,A142)</f>
        <v>5</v>
      </c>
      <c r="H142" s="4">
        <f>G142/11</f>
        <v>0.45454545454545453</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{B78CE0A7-AAB2-7AA5-E616-C0A827C7F73F}</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{0A23DEF9-E4D5-77CC-2836-8F8A7A49EDCE}</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{3FBB3BE5-A456-E225-E4D7-42894AED66A2}</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{D4E774BC-BBE7-AB41-2F02-CB29AC1A7385}</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{9C1EB2F3-213F-0308-CC97-27196F6B9E3D}</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{FF13EF05-DB87-87ED-CEFF-F76F762FE608}</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{235A5229-E537-1EDA-096C-E72629F446BB}</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{BBB70066-4F41-3490-6A4C-048F512147D9}</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{3668D32D-8523-AAEC-0A28-511516B94AD2}</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{0278FD6F-A040-17DE-1B79-683F6F9E170F}</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{BD495352-A320-E72E-075D-875CDE5AA276}</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{B9A10968-6224-F412-19BA-0D133DC1E005}</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B78CE0A7-AAB2-7AA5-E616-C0A827C7F73F}">
            <x14:dataBar>
              <x14:cfvo type="min"/>
              <x14:cfvo type="max"/>
              <x14:negativeFillColor auto="1"/>
              <x14:axisColor auto="1"/>
            </x14:dataBar>
          </x14:cfRule>
          <xm:sqref>D6:D10</xm:sqref>
        </x14:conditionalFormatting>
        <x14:conditionalFormatting xmlns:xm="http://schemas.microsoft.com/office/excel/2006/main">
          <x14:cfRule type="dataBar" id="{0A23DEF9-E4D5-77CC-2836-8F8A7A49EDCE}">
            <x14:dataBar>
              <x14:cfvo type="min"/>
              <x14:cfvo type="max"/>
              <x14:negativeFillColor auto="1"/>
              <x14:axisColor auto="1"/>
            </x14:dataBar>
          </x14:cfRule>
          <xm:sqref>D18:D22</xm:sqref>
        </x14:conditionalFormatting>
        <x14:conditionalFormatting xmlns:xm="http://schemas.microsoft.com/office/excel/2006/main">
          <x14:cfRule type="dataBar" id="{3FBB3BE5-A456-E225-E4D7-42894AED66A2}">
            <x14:dataBar>
              <x14:cfvo type="min"/>
              <x14:cfvo type="max"/>
              <x14:negativeFillColor auto="1"/>
              <x14:axisColor auto="1"/>
            </x14:dataBar>
          </x14:cfRule>
          <xm:sqref>D30:D34</xm:sqref>
        </x14:conditionalFormatting>
        <x14:conditionalFormatting xmlns:xm="http://schemas.microsoft.com/office/excel/2006/main">
          <x14:cfRule type="dataBar" id="{D4E774BC-BBE7-AB41-2F02-CB29AC1A7385}">
            <x14:dataBar>
              <x14:cfvo type="min"/>
              <x14:cfvo type="max"/>
              <x14:negativeFillColor auto="1"/>
              <x14:axisColor auto="1"/>
            </x14:dataBar>
          </x14:cfRule>
          <xm:sqref>D42:D46</xm:sqref>
        </x14:conditionalFormatting>
        <x14:conditionalFormatting xmlns:xm="http://schemas.microsoft.com/office/excel/2006/main">
          <x14:cfRule type="dataBar" id="{9C1EB2F3-213F-0308-CC97-27196F6B9E3D}">
            <x14:dataBar>
              <x14:cfvo type="min"/>
              <x14:cfvo type="max"/>
              <x14:negativeFillColor auto="1"/>
              <x14:axisColor auto="1"/>
            </x14:dataBar>
          </x14:cfRule>
          <xm:sqref>D54:D58</xm:sqref>
        </x14:conditionalFormatting>
        <x14:conditionalFormatting xmlns:xm="http://schemas.microsoft.com/office/excel/2006/main">
          <x14:cfRule type="dataBar" id="{FF13EF05-DB87-87ED-CEFF-F76F762FE608}">
            <x14:dataBar>
              <x14:cfvo type="min"/>
              <x14:cfvo type="max"/>
              <x14:negativeFillColor auto="1"/>
              <x14:axisColor auto="1"/>
            </x14:dataBar>
          </x14:cfRule>
          <xm:sqref>D66:D70</xm:sqref>
        </x14:conditionalFormatting>
        <x14:conditionalFormatting xmlns:xm="http://schemas.microsoft.com/office/excel/2006/main">
          <x14:cfRule type="dataBar" id="{235A5229-E537-1EDA-096C-E72629F446BB}">
            <x14:dataBar>
              <x14:cfvo type="min"/>
              <x14:cfvo type="max"/>
              <x14:negativeFillColor auto="1"/>
              <x14:axisColor auto="1"/>
            </x14:dataBar>
          </x14:cfRule>
          <xm:sqref>D78:D82</xm:sqref>
        </x14:conditionalFormatting>
        <x14:conditionalFormatting xmlns:xm="http://schemas.microsoft.com/office/excel/2006/main">
          <x14:cfRule type="dataBar" id="{BBB70066-4F41-3490-6A4C-048F512147D9}">
            <x14:dataBar>
              <x14:cfvo type="min"/>
              <x14:cfvo type="max"/>
              <x14:negativeFillColor auto="1"/>
              <x14:axisColor auto="1"/>
            </x14:dataBar>
          </x14:cfRule>
          <xm:sqref>D90:D94</xm:sqref>
        </x14:conditionalFormatting>
        <x14:conditionalFormatting xmlns:xm="http://schemas.microsoft.com/office/excel/2006/main">
          <x14:cfRule type="dataBar" id="{3668D32D-8523-AAEC-0A28-511516B94AD2}">
            <x14:dataBar>
              <x14:cfvo type="min"/>
              <x14:cfvo type="max"/>
              <x14:negativeFillColor auto="1"/>
              <x14:axisColor auto="1"/>
            </x14:dataBar>
          </x14:cfRule>
          <xm:sqref>D102:D106</xm:sqref>
        </x14:conditionalFormatting>
        <x14:conditionalFormatting xmlns:xm="http://schemas.microsoft.com/office/excel/2006/main">
          <x14:cfRule type="dataBar" id="{0278FD6F-A040-17DE-1B79-683F6F9E170F}">
            <x14:dataBar>
              <x14:cfvo type="min"/>
              <x14:cfvo type="max"/>
              <x14:negativeFillColor auto="1"/>
              <x14:axisColor auto="1"/>
            </x14:dataBar>
          </x14:cfRule>
          <xm:sqref>D114:D118</xm:sqref>
        </x14:conditionalFormatting>
        <x14:conditionalFormatting xmlns:xm="http://schemas.microsoft.com/office/excel/2006/main">
          <x14:cfRule type="dataBar" id="{BD495352-A320-E72E-075D-875CDE5AA276}">
            <x14:dataBar>
              <x14:cfvo type="min"/>
              <x14:cfvo type="max"/>
              <x14:negativeFillColor auto="1"/>
              <x14:axisColor auto="1"/>
            </x14:dataBar>
          </x14:cfRule>
          <xm:sqref>D126:D130</xm:sqref>
        </x14:conditionalFormatting>
        <x14:conditionalFormatting xmlns:xm="http://schemas.microsoft.com/office/excel/2006/main">
          <x14:cfRule type="dataBar" id="{B9A10968-6224-F412-19BA-0D133DC1E005}">
            <x14:dataBar>
              <x14:cfvo type="min"/>
              <x14:cfvo type="max"/>
              <x14:negativeFillColor auto="1"/>
              <x14:axisColor auto="1"/>
            </x14:dataBar>
          </x14:cfRule>
          <xm:sqref>D138:D142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42"/>
  <sheetViews>
    <sheetView workbookViewId="0">
      <selection activeCell="A2" sqref="A2"/>
    </sheetView>
  </sheetViews>
  <sheetFormatPr defaultRowHeight="13.8"/>
  <cols>
    <col min="1" max="1" width="8" customWidth="1"/>
    <col min="2" max="2" width="34" customWidth="1"/>
    <col min="3" max="8" width="13" customWidth="1"/>
  </cols>
  <sheetData>
    <row r="1" spans="1:8" ht="21">
      <c r="A1" s="6" t="s">
        <v>206</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204</v>
      </c>
      <c r="F5" s="1" t="s">
        <v>90</v>
      </c>
      <c r="G5" s="1" t="s">
        <v>205</v>
      </c>
      <c r="H5" s="1" t="s">
        <v>92</v>
      </c>
    </row>
    <row r="6" spans="1:8">
      <c r="A6">
        <v>1</v>
      </c>
      <c r="B6" t="s">
        <v>94</v>
      </c>
      <c r="C6">
        <f>COUNTIF('Turkey Teachers Raw'!$C$2:$C$10,A6)</f>
        <v>0</v>
      </c>
      <c r="D6" s="4">
        <f>C6/9</f>
        <v>0</v>
      </c>
      <c r="E6" s="4">
        <f>COUNTIFS('Turkey Teachers Raw'!$B$2:$B$10,"Bulgaria",'Turkey Teachers Raw'!$C$2:$C$10,A6)</f>
        <v>0</v>
      </c>
      <c r="F6" s="4">
        <f>E6/5</f>
        <v>0</v>
      </c>
      <c r="G6" s="4">
        <f>COUNTIFS('Turkey Teachers Raw'!$B$2:$B$10,"Romania",'Turkey Teachers Raw'!$C$2:$C$10,A6)</f>
        <v>0</v>
      </c>
      <c r="H6" s="4">
        <f>G6/4</f>
        <v>0</v>
      </c>
    </row>
    <row r="7" spans="1:8">
      <c r="A7">
        <v>2</v>
      </c>
      <c r="B7" t="s">
        <v>95</v>
      </c>
      <c r="C7">
        <f>COUNTIF('Turkey Teachers Raw'!$C$2:$C$10,A7)</f>
        <v>0</v>
      </c>
      <c r="D7" s="4">
        <f>C7/9</f>
        <v>0</v>
      </c>
      <c r="E7" s="4">
        <f>COUNTIFS('Turkey Teachers Raw'!$B$2:$B$10,"Bulgaria",'Turkey Teachers Raw'!$C$2:$C$10,A7)</f>
        <v>0</v>
      </c>
      <c r="F7" s="4">
        <f>E7/5</f>
        <v>0</v>
      </c>
      <c r="G7" s="4">
        <f>COUNTIFS('Turkey Teachers Raw'!$B$2:$B$10,"Romania",'Turkey Teachers Raw'!$C$2:$C$10,A7)</f>
        <v>0</v>
      </c>
      <c r="H7" s="4">
        <f>G7/4</f>
        <v>0</v>
      </c>
    </row>
    <row r="8" spans="1:8">
      <c r="A8">
        <v>3</v>
      </c>
      <c r="B8" t="s">
        <v>96</v>
      </c>
      <c r="C8">
        <f>COUNTIF('Turkey Teachers Raw'!$C$2:$C$10,A8)</f>
        <v>0</v>
      </c>
      <c r="D8" s="4">
        <f>C8/9</f>
        <v>0</v>
      </c>
      <c r="E8" s="4">
        <f>COUNTIFS('Turkey Teachers Raw'!$B$2:$B$10,"Bulgaria",'Turkey Teachers Raw'!$C$2:$C$10,A8)</f>
        <v>0</v>
      </c>
      <c r="F8" s="4">
        <f>E8/5</f>
        <v>0</v>
      </c>
      <c r="G8" s="4">
        <f>COUNTIFS('Turkey Teachers Raw'!$B$2:$B$10,"Romania",'Turkey Teachers Raw'!$C$2:$C$10,A8)</f>
        <v>0</v>
      </c>
      <c r="H8" s="4">
        <f>G8/4</f>
        <v>0</v>
      </c>
    </row>
    <row r="9" spans="1:8">
      <c r="A9">
        <v>4</v>
      </c>
      <c r="B9" t="s">
        <v>97</v>
      </c>
      <c r="C9">
        <f>COUNTIF('Turkey Teachers Raw'!$C$2:$C$10,A9)</f>
        <v>6</v>
      </c>
      <c r="D9" s="4">
        <f>C9/9</f>
        <v>0.66666666666666663</v>
      </c>
      <c r="E9" s="4">
        <f>COUNTIFS('Turkey Teachers Raw'!$B$2:$B$10,"Bulgaria",'Turkey Teachers Raw'!$C$2:$C$10,A9)</f>
        <v>3</v>
      </c>
      <c r="F9" s="4">
        <f>E9/5</f>
        <v>0.6</v>
      </c>
      <c r="G9" s="4">
        <f>COUNTIFS('Turkey Teachers Raw'!$B$2:$B$10,"Romania",'Turkey Teachers Raw'!$C$2:$C$10,A9)</f>
        <v>3</v>
      </c>
      <c r="H9" s="4">
        <f>G9/4</f>
        <v>0.75</v>
      </c>
    </row>
    <row r="10" spans="1:8">
      <c r="A10">
        <v>5</v>
      </c>
      <c r="B10" t="s">
        <v>98</v>
      </c>
      <c r="C10">
        <f>COUNTIF('Turkey Teachers Raw'!$C$2:$C$10,A10)</f>
        <v>3</v>
      </c>
      <c r="D10" s="4">
        <f>C10/9</f>
        <v>0.33333333333333331</v>
      </c>
      <c r="E10" s="4">
        <f>COUNTIFS('Turkey Teachers Raw'!$B$2:$B$10,"Bulgaria",'Turkey Teachers Raw'!$C$2:$C$10,A10)</f>
        <v>2</v>
      </c>
      <c r="F10" s="4">
        <f>E10/5</f>
        <v>0.4</v>
      </c>
      <c r="G10" s="4">
        <f>COUNTIFS('Turkey Teachers Raw'!$B$2:$B$10,"Romania",'Turkey Teachers Raw'!$C$2:$C$10,A10)</f>
        <v>1</v>
      </c>
      <c r="H10" s="4">
        <f>G10/4</f>
        <v>0.25</v>
      </c>
    </row>
    <row r="16" spans="1:8">
      <c r="A16" s="5" t="s">
        <v>99</v>
      </c>
      <c r="B16" s="5"/>
      <c r="C16" s="5"/>
      <c r="D16" s="5"/>
      <c r="E16" s="5"/>
      <c r="F16" s="5"/>
      <c r="G16" s="5"/>
      <c r="H16" s="5"/>
    </row>
    <row r="17" spans="1:8" ht="27.6">
      <c r="A17" s="1" t="s">
        <v>86</v>
      </c>
      <c r="B17" s="1" t="s">
        <v>87</v>
      </c>
      <c r="C17" s="1" t="s">
        <v>88</v>
      </c>
      <c r="D17" s="1" t="s">
        <v>89</v>
      </c>
      <c r="E17" s="1" t="s">
        <v>204</v>
      </c>
      <c r="F17" s="1" t="s">
        <v>90</v>
      </c>
      <c r="G17" s="1" t="s">
        <v>205</v>
      </c>
      <c r="H17" s="1" t="s">
        <v>92</v>
      </c>
    </row>
    <row r="18" spans="1:8">
      <c r="A18">
        <v>1</v>
      </c>
      <c r="B18" t="s">
        <v>100</v>
      </c>
      <c r="C18">
        <f>COUNTIF('Turkey Teachers Raw'!$D$2:$D$10,A18)</f>
        <v>0</v>
      </c>
      <c r="D18" s="4">
        <f>C18/9</f>
        <v>0</v>
      </c>
      <c r="E18" s="4">
        <f>COUNTIFS('Turkey Teachers Raw'!$B$2:$B$10,"Bulgaria",'Turkey Teachers Raw'!$D$2:$D$10,A18)</f>
        <v>0</v>
      </c>
      <c r="F18" s="4">
        <f>E18/5</f>
        <v>0</v>
      </c>
      <c r="G18" s="4">
        <f>COUNTIFS('Turkey Teachers Raw'!$B$2:$B$10,"Romania",'Turkey Teachers Raw'!$D$2:$D$10,A18)</f>
        <v>0</v>
      </c>
      <c r="H18" s="4">
        <f>G18/4</f>
        <v>0</v>
      </c>
    </row>
    <row r="19" spans="1:8">
      <c r="A19">
        <v>2</v>
      </c>
      <c r="B19" t="s">
        <v>101</v>
      </c>
      <c r="C19">
        <f>COUNTIF('Turkey Teachers Raw'!$D$2:$D$10,A19)</f>
        <v>0</v>
      </c>
      <c r="D19" s="4">
        <f>C19/9</f>
        <v>0</v>
      </c>
      <c r="E19" s="4">
        <f>COUNTIFS('Turkey Teachers Raw'!$B$2:$B$10,"Bulgaria",'Turkey Teachers Raw'!$D$2:$D$10,A19)</f>
        <v>0</v>
      </c>
      <c r="F19" s="4">
        <f>E19/5</f>
        <v>0</v>
      </c>
      <c r="G19" s="4">
        <f>COUNTIFS('Turkey Teachers Raw'!$B$2:$B$10,"Romania",'Turkey Teachers Raw'!$D$2:$D$10,A19)</f>
        <v>0</v>
      </c>
      <c r="H19" s="4">
        <f>G19/4</f>
        <v>0</v>
      </c>
    </row>
    <row r="20" spans="1:8">
      <c r="A20">
        <v>3</v>
      </c>
      <c r="B20" t="s">
        <v>102</v>
      </c>
      <c r="C20">
        <f>COUNTIF('Turkey Teachers Raw'!$D$2:$D$10,A20)</f>
        <v>2</v>
      </c>
      <c r="D20" s="4">
        <f>C20/9</f>
        <v>0.22222222222222221</v>
      </c>
      <c r="E20" s="4">
        <f>COUNTIFS('Turkey Teachers Raw'!$B$2:$B$10,"Bulgaria",'Turkey Teachers Raw'!$D$2:$D$10,A20)</f>
        <v>0</v>
      </c>
      <c r="F20" s="4">
        <f>E20/5</f>
        <v>0</v>
      </c>
      <c r="G20" s="4">
        <f>COUNTIFS('Turkey Teachers Raw'!$B$2:$B$10,"Romania",'Turkey Teachers Raw'!$D$2:$D$10,A20)</f>
        <v>2</v>
      </c>
      <c r="H20" s="4">
        <f>G20/4</f>
        <v>0.5</v>
      </c>
    </row>
    <row r="21" spans="1:8">
      <c r="A21">
        <v>4</v>
      </c>
      <c r="B21" t="s">
        <v>103</v>
      </c>
      <c r="C21">
        <f>COUNTIF('Turkey Teachers Raw'!$D$2:$D$10,A21)</f>
        <v>3</v>
      </c>
      <c r="D21" s="4">
        <f>C21/9</f>
        <v>0.33333333333333331</v>
      </c>
      <c r="E21" s="4">
        <f>COUNTIFS('Turkey Teachers Raw'!$B$2:$B$10,"Bulgaria",'Turkey Teachers Raw'!$D$2:$D$10,A21)</f>
        <v>2</v>
      </c>
      <c r="F21" s="4">
        <f>E21/5</f>
        <v>0.4</v>
      </c>
      <c r="G21" s="4">
        <f>COUNTIFS('Turkey Teachers Raw'!$B$2:$B$10,"Romania",'Turkey Teachers Raw'!$D$2:$D$10,A21)</f>
        <v>1</v>
      </c>
      <c r="H21" s="4">
        <f>G21/4</f>
        <v>0.25</v>
      </c>
    </row>
    <row r="22" spans="1:8">
      <c r="A22">
        <v>5</v>
      </c>
      <c r="B22" t="s">
        <v>104</v>
      </c>
      <c r="C22">
        <f>COUNTIF('Turkey Teachers Raw'!$D$2:$D$10,A22)</f>
        <v>4</v>
      </c>
      <c r="D22" s="4">
        <f>C22/9</f>
        <v>0.44444444444444442</v>
      </c>
      <c r="E22" s="4">
        <f>COUNTIFS('Turkey Teachers Raw'!$B$2:$B$10,"Bulgaria",'Turkey Teachers Raw'!$D$2:$D$10,A22)</f>
        <v>3</v>
      </c>
      <c r="F22" s="4">
        <f>E22/5</f>
        <v>0.6</v>
      </c>
      <c r="G22" s="4">
        <f>COUNTIFS('Turkey Teachers Raw'!$B$2:$B$10,"Romania",'Turkey Teachers Raw'!$D$2:$D$10,A22)</f>
        <v>1</v>
      </c>
      <c r="H22" s="4">
        <f>G22/4</f>
        <v>0.25</v>
      </c>
    </row>
    <row r="28" spans="1:8">
      <c r="A28" s="5" t="s">
        <v>140</v>
      </c>
      <c r="B28" s="5"/>
      <c r="C28" s="5"/>
      <c r="D28" s="5"/>
      <c r="E28" s="5"/>
      <c r="F28" s="5"/>
      <c r="G28" s="5"/>
      <c r="H28" s="5"/>
    </row>
    <row r="29" spans="1:8" ht="27.6">
      <c r="A29" s="1" t="s">
        <v>86</v>
      </c>
      <c r="B29" s="1" t="s">
        <v>87</v>
      </c>
      <c r="C29" s="1" t="s">
        <v>88</v>
      </c>
      <c r="D29" s="1" t="s">
        <v>89</v>
      </c>
      <c r="E29" s="1" t="s">
        <v>204</v>
      </c>
      <c r="F29" s="1" t="s">
        <v>90</v>
      </c>
      <c r="G29" s="1" t="s">
        <v>205</v>
      </c>
      <c r="H29" s="1" t="s">
        <v>92</v>
      </c>
    </row>
    <row r="30" spans="1:8">
      <c r="A30">
        <v>1</v>
      </c>
      <c r="B30" t="s">
        <v>106</v>
      </c>
      <c r="C30">
        <f>COUNTIF('Turkey Teachers Raw'!$E$2:$E$10,A30)</f>
        <v>0</v>
      </c>
      <c r="D30" s="4">
        <f>C30/9</f>
        <v>0</v>
      </c>
      <c r="E30" s="4">
        <f>COUNTIFS('Turkey Teachers Raw'!$B$2:$B$10,"Bulgaria",'Turkey Teachers Raw'!$E$2:$E$10,A30)</f>
        <v>0</v>
      </c>
      <c r="F30" s="4">
        <f>E30/5</f>
        <v>0</v>
      </c>
      <c r="G30" s="4">
        <f>COUNTIFS('Turkey Teachers Raw'!$B$2:$B$10,"Romania",'Turkey Teachers Raw'!$E$2:$E$10,A30)</f>
        <v>0</v>
      </c>
      <c r="H30" s="4">
        <f>G30/4</f>
        <v>0</v>
      </c>
    </row>
    <row r="31" spans="1:8">
      <c r="A31">
        <v>2</v>
      </c>
      <c r="B31" t="s">
        <v>107</v>
      </c>
      <c r="C31">
        <f>COUNTIF('Turkey Teachers Raw'!$E$2:$E$10,A31)</f>
        <v>1</v>
      </c>
      <c r="D31" s="4">
        <f>C31/9</f>
        <v>0.1111111111111111</v>
      </c>
      <c r="E31" s="4">
        <f>COUNTIFS('Turkey Teachers Raw'!$B$2:$B$10,"Bulgaria",'Turkey Teachers Raw'!$E$2:$E$10,A31)</f>
        <v>1</v>
      </c>
      <c r="F31" s="4">
        <f>E31/5</f>
        <v>0.2</v>
      </c>
      <c r="G31" s="4">
        <f>COUNTIFS('Turkey Teachers Raw'!$B$2:$B$10,"Romania",'Turkey Teachers Raw'!$E$2:$E$10,A31)</f>
        <v>0</v>
      </c>
      <c r="H31" s="4">
        <f>G31/4</f>
        <v>0</v>
      </c>
    </row>
    <row r="32" spans="1:8">
      <c r="A32">
        <v>3</v>
      </c>
      <c r="B32" t="s">
        <v>96</v>
      </c>
      <c r="C32">
        <f>COUNTIF('Turkey Teachers Raw'!$E$2:$E$10,A32)</f>
        <v>0</v>
      </c>
      <c r="D32" s="4">
        <f>C32/9</f>
        <v>0</v>
      </c>
      <c r="E32" s="4">
        <f>COUNTIFS('Turkey Teachers Raw'!$B$2:$B$10,"Bulgaria",'Turkey Teachers Raw'!$E$2:$E$10,A32)</f>
        <v>0</v>
      </c>
      <c r="F32" s="4">
        <f>E32/5</f>
        <v>0</v>
      </c>
      <c r="G32" s="4">
        <f>COUNTIFS('Turkey Teachers Raw'!$B$2:$B$10,"Romania",'Turkey Teachers Raw'!$E$2:$E$10,A32)</f>
        <v>0</v>
      </c>
      <c r="H32" s="4">
        <f>G32/4</f>
        <v>0</v>
      </c>
    </row>
    <row r="33" spans="1:8">
      <c r="A33">
        <v>4</v>
      </c>
      <c r="B33" t="s">
        <v>108</v>
      </c>
      <c r="C33">
        <f>COUNTIF('Turkey Teachers Raw'!$E$2:$E$10,A33)</f>
        <v>3</v>
      </c>
      <c r="D33" s="4">
        <f>C33/9</f>
        <v>0.33333333333333331</v>
      </c>
      <c r="E33" s="4">
        <f>COUNTIFS('Turkey Teachers Raw'!$B$2:$B$10,"Bulgaria",'Turkey Teachers Raw'!$E$2:$E$10,A33)</f>
        <v>2</v>
      </c>
      <c r="F33" s="4">
        <f>E33/5</f>
        <v>0.4</v>
      </c>
      <c r="G33" s="4">
        <f>COUNTIFS('Turkey Teachers Raw'!$B$2:$B$10,"Romania",'Turkey Teachers Raw'!$E$2:$E$10,A33)</f>
        <v>1</v>
      </c>
      <c r="H33" s="4">
        <f>G33/4</f>
        <v>0.25</v>
      </c>
    </row>
    <row r="34" spans="1:8">
      <c r="A34">
        <v>5</v>
      </c>
      <c r="B34" t="s">
        <v>109</v>
      </c>
      <c r="C34">
        <f>COUNTIF('Turkey Teachers Raw'!$E$2:$E$10,A34)</f>
        <v>5</v>
      </c>
      <c r="D34" s="4">
        <f>C34/9</f>
        <v>0.55555555555555558</v>
      </c>
      <c r="E34" s="4">
        <f>COUNTIFS('Turkey Teachers Raw'!$B$2:$B$10,"Bulgaria",'Turkey Teachers Raw'!$E$2:$E$10,A34)</f>
        <v>2</v>
      </c>
      <c r="F34" s="4">
        <f>E34/5</f>
        <v>0.4</v>
      </c>
      <c r="G34" s="4">
        <f>COUNTIFS('Turkey Teachers Raw'!$B$2:$B$10,"Romania",'Turkey Teachers Raw'!$E$2:$E$10,A34)</f>
        <v>3</v>
      </c>
      <c r="H34" s="4">
        <f>G34/4</f>
        <v>0.75</v>
      </c>
    </row>
    <row r="40" spans="1:8">
      <c r="A40" s="5" t="s">
        <v>141</v>
      </c>
      <c r="B40" s="5"/>
      <c r="C40" s="5"/>
      <c r="D40" s="5"/>
      <c r="E40" s="5"/>
      <c r="F40" s="5"/>
      <c r="G40" s="5"/>
      <c r="H40" s="5"/>
    </row>
    <row r="41" spans="1:8" ht="27.6">
      <c r="A41" s="1" t="s">
        <v>86</v>
      </c>
      <c r="B41" s="1" t="s">
        <v>87</v>
      </c>
      <c r="C41" s="1" t="s">
        <v>88</v>
      </c>
      <c r="D41" s="1" t="s">
        <v>89</v>
      </c>
      <c r="E41" s="1" t="s">
        <v>204</v>
      </c>
      <c r="F41" s="1" t="s">
        <v>90</v>
      </c>
      <c r="G41" s="1" t="s">
        <v>205</v>
      </c>
      <c r="H41" s="1" t="s">
        <v>92</v>
      </c>
    </row>
    <row r="42" spans="1:8">
      <c r="A42">
        <v>1</v>
      </c>
      <c r="B42" t="s">
        <v>100</v>
      </c>
      <c r="C42">
        <f>COUNTIF('Turkey Teachers Raw'!$F$2:$F$10,A42)</f>
        <v>0</v>
      </c>
      <c r="D42" s="4">
        <f>C42/9</f>
        <v>0</v>
      </c>
      <c r="E42" s="4">
        <f>COUNTIFS('Turkey Teachers Raw'!$B$2:$B$10,"Bulgaria",'Turkey Teachers Raw'!$F$2:$F$10,A42)</f>
        <v>0</v>
      </c>
      <c r="F42" s="4">
        <f>E42/5</f>
        <v>0</v>
      </c>
      <c r="G42" s="4">
        <f>COUNTIFS('Turkey Teachers Raw'!$B$2:$B$10,"Romania",'Turkey Teachers Raw'!$F$2:$F$10,A42)</f>
        <v>0</v>
      </c>
      <c r="H42" s="4">
        <f>G42/4</f>
        <v>0</v>
      </c>
    </row>
    <row r="43" spans="1:8">
      <c r="A43">
        <v>2</v>
      </c>
      <c r="B43" t="s">
        <v>101</v>
      </c>
      <c r="C43">
        <f>COUNTIF('Turkey Teachers Raw'!$F$2:$F$10,A43)</f>
        <v>1</v>
      </c>
      <c r="D43" s="4">
        <f>C43/9</f>
        <v>0.1111111111111111</v>
      </c>
      <c r="E43" s="4">
        <f>COUNTIFS('Turkey Teachers Raw'!$B$2:$B$10,"Bulgaria",'Turkey Teachers Raw'!$F$2:$F$10,A43)</f>
        <v>0</v>
      </c>
      <c r="F43" s="4">
        <f>E43/5</f>
        <v>0</v>
      </c>
      <c r="G43" s="4">
        <f>COUNTIFS('Turkey Teachers Raw'!$B$2:$B$10,"Romania",'Turkey Teachers Raw'!$F$2:$F$10,A43)</f>
        <v>1</v>
      </c>
      <c r="H43" s="4">
        <f>G43/4</f>
        <v>0.25</v>
      </c>
    </row>
    <row r="44" spans="1:8">
      <c r="A44">
        <v>3</v>
      </c>
      <c r="B44" t="s">
        <v>102</v>
      </c>
      <c r="C44">
        <f>COUNTIF('Turkey Teachers Raw'!$F$2:$F$10,A44)</f>
        <v>2</v>
      </c>
      <c r="D44" s="4">
        <f>C44/9</f>
        <v>0.22222222222222221</v>
      </c>
      <c r="E44" s="4">
        <f>COUNTIFS('Turkey Teachers Raw'!$B$2:$B$10,"Bulgaria",'Turkey Teachers Raw'!$F$2:$F$10,A44)</f>
        <v>1</v>
      </c>
      <c r="F44" s="4">
        <f>E44/5</f>
        <v>0.2</v>
      </c>
      <c r="G44" s="4">
        <f>COUNTIFS('Turkey Teachers Raw'!$B$2:$B$10,"Romania",'Turkey Teachers Raw'!$F$2:$F$10,A44)</f>
        <v>1</v>
      </c>
      <c r="H44" s="4">
        <f>G44/4</f>
        <v>0.25</v>
      </c>
    </row>
    <row r="45" spans="1:8">
      <c r="A45">
        <v>4</v>
      </c>
      <c r="B45" t="s">
        <v>103</v>
      </c>
      <c r="C45">
        <f>COUNTIF('Turkey Teachers Raw'!$F$2:$F$10,A45)</f>
        <v>2</v>
      </c>
      <c r="D45" s="4">
        <f>C45/9</f>
        <v>0.22222222222222221</v>
      </c>
      <c r="E45" s="4">
        <f>COUNTIFS('Turkey Teachers Raw'!$B$2:$B$10,"Bulgaria",'Turkey Teachers Raw'!$F$2:$F$10,A45)</f>
        <v>2</v>
      </c>
      <c r="F45" s="4">
        <f>E45/5</f>
        <v>0.4</v>
      </c>
      <c r="G45" s="4">
        <f>COUNTIFS('Turkey Teachers Raw'!$B$2:$B$10,"Romania",'Turkey Teachers Raw'!$F$2:$F$10,A45)</f>
        <v>0</v>
      </c>
      <c r="H45" s="4">
        <f>G45/4</f>
        <v>0</v>
      </c>
    </row>
    <row r="46" spans="1:8">
      <c r="A46">
        <v>5</v>
      </c>
      <c r="B46" t="s">
        <v>104</v>
      </c>
      <c r="C46">
        <f>COUNTIF('Turkey Teachers Raw'!$F$2:$F$10,A46)</f>
        <v>4</v>
      </c>
      <c r="D46" s="4">
        <f>C46/9</f>
        <v>0.44444444444444442</v>
      </c>
      <c r="E46" s="4">
        <f>COUNTIFS('Turkey Teachers Raw'!$B$2:$B$10,"Bulgaria",'Turkey Teachers Raw'!$F$2:$F$10,A46)</f>
        <v>2</v>
      </c>
      <c r="F46" s="4">
        <f>E46/5</f>
        <v>0.4</v>
      </c>
      <c r="G46" s="4">
        <f>COUNTIFS('Turkey Teachers Raw'!$B$2:$B$10,"Romania",'Turkey Teachers Raw'!$F$2:$F$10,A46)</f>
        <v>2</v>
      </c>
      <c r="H46" s="4">
        <f>G46/4</f>
        <v>0.5</v>
      </c>
    </row>
    <row r="52" spans="1:8">
      <c r="A52" s="5" t="s">
        <v>142</v>
      </c>
      <c r="B52" s="5"/>
      <c r="C52" s="5"/>
      <c r="D52" s="5"/>
      <c r="E52" s="5"/>
      <c r="F52" s="5"/>
      <c r="G52" s="5"/>
      <c r="H52" s="5"/>
    </row>
    <row r="53" spans="1:8" ht="27.6">
      <c r="A53" s="1" t="s">
        <v>86</v>
      </c>
      <c r="B53" s="1" t="s">
        <v>87</v>
      </c>
      <c r="C53" s="1" t="s">
        <v>88</v>
      </c>
      <c r="D53" s="1" t="s">
        <v>89</v>
      </c>
      <c r="E53" s="1" t="s">
        <v>204</v>
      </c>
      <c r="F53" s="1" t="s">
        <v>90</v>
      </c>
      <c r="G53" s="1" t="s">
        <v>205</v>
      </c>
      <c r="H53" s="1" t="s">
        <v>92</v>
      </c>
    </row>
    <row r="54" spans="1:8">
      <c r="A54">
        <v>1</v>
      </c>
      <c r="B54" t="s">
        <v>128</v>
      </c>
      <c r="C54">
        <f>COUNTIF('Turkey Teachers Raw'!$G$2:$G$10,A54)</f>
        <v>0</v>
      </c>
      <c r="D54" s="4">
        <f>C54/9</f>
        <v>0</v>
      </c>
      <c r="E54" s="4">
        <f>COUNTIFS('Turkey Teachers Raw'!$B$2:$B$10,"Bulgaria",'Turkey Teachers Raw'!$G$2:$G$10,A54)</f>
        <v>0</v>
      </c>
      <c r="F54" s="4">
        <f>E54/5</f>
        <v>0</v>
      </c>
      <c r="G54" s="4">
        <f>COUNTIFS('Turkey Teachers Raw'!$B$2:$B$10,"Romania",'Turkey Teachers Raw'!$G$2:$G$10,A54)</f>
        <v>0</v>
      </c>
      <c r="H54" s="4">
        <f>G54/4</f>
        <v>0</v>
      </c>
    </row>
    <row r="55" spans="1:8">
      <c r="A55">
        <v>2</v>
      </c>
      <c r="B55" t="s">
        <v>129</v>
      </c>
      <c r="C55">
        <f>COUNTIF('Turkey Teachers Raw'!$G$2:$G$10,A55)</f>
        <v>0</v>
      </c>
      <c r="D55" s="4">
        <f>C55/9</f>
        <v>0</v>
      </c>
      <c r="E55" s="4">
        <f>COUNTIFS('Turkey Teachers Raw'!$B$2:$B$10,"Bulgaria",'Turkey Teachers Raw'!$G$2:$G$10,A55)</f>
        <v>0</v>
      </c>
      <c r="F55" s="4">
        <f>E55/5</f>
        <v>0</v>
      </c>
      <c r="G55" s="4">
        <f>COUNTIFS('Turkey Teachers Raw'!$B$2:$B$10,"Romania",'Turkey Teachers Raw'!$G$2:$G$10,A55)</f>
        <v>0</v>
      </c>
      <c r="H55" s="4">
        <f>G55/4</f>
        <v>0</v>
      </c>
    </row>
    <row r="56" spans="1:8">
      <c r="A56">
        <v>3</v>
      </c>
      <c r="B56" t="s">
        <v>130</v>
      </c>
      <c r="C56">
        <f>COUNTIF('Turkey Teachers Raw'!$G$2:$G$10,A56)</f>
        <v>1</v>
      </c>
      <c r="D56" s="4">
        <f>C56/9</f>
        <v>0.1111111111111111</v>
      </c>
      <c r="E56" s="4">
        <f>COUNTIFS('Turkey Teachers Raw'!$B$2:$B$10,"Bulgaria",'Turkey Teachers Raw'!$G$2:$G$10,A56)</f>
        <v>0</v>
      </c>
      <c r="F56" s="4">
        <f>E56/5</f>
        <v>0</v>
      </c>
      <c r="G56" s="4">
        <f>COUNTIFS('Turkey Teachers Raw'!$B$2:$B$10,"Romania",'Turkey Teachers Raw'!$G$2:$G$10,A56)</f>
        <v>1</v>
      </c>
      <c r="H56" s="4">
        <f>G56/4</f>
        <v>0.25</v>
      </c>
    </row>
    <row r="57" spans="1:8">
      <c r="A57">
        <v>4</v>
      </c>
      <c r="B57" t="s">
        <v>131</v>
      </c>
      <c r="C57">
        <f>COUNTIF('Turkey Teachers Raw'!$G$2:$G$10,A57)</f>
        <v>3</v>
      </c>
      <c r="D57" s="4">
        <f>C57/9</f>
        <v>0.33333333333333331</v>
      </c>
      <c r="E57" s="4">
        <f>COUNTIFS('Turkey Teachers Raw'!$B$2:$B$10,"Bulgaria",'Turkey Teachers Raw'!$G$2:$G$10,A57)</f>
        <v>1</v>
      </c>
      <c r="F57" s="4">
        <f>E57/5</f>
        <v>0.2</v>
      </c>
      <c r="G57" s="4">
        <f>COUNTIFS('Turkey Teachers Raw'!$B$2:$B$10,"Romania",'Turkey Teachers Raw'!$G$2:$G$10,A57)</f>
        <v>2</v>
      </c>
      <c r="H57" s="4">
        <f>G57/4</f>
        <v>0.5</v>
      </c>
    </row>
    <row r="58" spans="1:8">
      <c r="A58">
        <v>5</v>
      </c>
      <c r="B58" t="s">
        <v>132</v>
      </c>
      <c r="C58">
        <f>COUNTIF('Turkey Teachers Raw'!$G$2:$G$10,A58)</f>
        <v>5</v>
      </c>
      <c r="D58" s="4">
        <f>C58/9</f>
        <v>0.55555555555555558</v>
      </c>
      <c r="E58" s="4">
        <f>COUNTIFS('Turkey Teachers Raw'!$B$2:$B$10,"Bulgaria",'Turkey Teachers Raw'!$G$2:$G$10,A58)</f>
        <v>4</v>
      </c>
      <c r="F58" s="4">
        <f>E58/5</f>
        <v>0.8</v>
      </c>
      <c r="G58" s="4">
        <f>COUNTIFS('Turkey Teachers Raw'!$B$2:$B$10,"Romania",'Turkey Teachers Raw'!$G$2:$G$10,A58)</f>
        <v>1</v>
      </c>
      <c r="H58" s="4">
        <f>G58/4</f>
        <v>0.25</v>
      </c>
    </row>
    <row r="64" spans="1:8">
      <c r="A64" s="5" t="s">
        <v>143</v>
      </c>
      <c r="B64" s="5"/>
      <c r="C64" s="5"/>
      <c r="D64" s="5"/>
      <c r="E64" s="5"/>
      <c r="F64" s="5"/>
      <c r="G64" s="5"/>
      <c r="H64" s="5"/>
    </row>
    <row r="65" spans="1:8" ht="27.6">
      <c r="A65" s="1" t="s">
        <v>86</v>
      </c>
      <c r="B65" s="1" t="s">
        <v>87</v>
      </c>
      <c r="C65" s="1" t="s">
        <v>88</v>
      </c>
      <c r="D65" s="1" t="s">
        <v>89</v>
      </c>
      <c r="E65" s="1" t="s">
        <v>204</v>
      </c>
      <c r="F65" s="1" t="s">
        <v>90</v>
      </c>
      <c r="G65" s="1" t="s">
        <v>205</v>
      </c>
      <c r="H65" s="1" t="s">
        <v>92</v>
      </c>
    </row>
    <row r="66" spans="1:8">
      <c r="A66">
        <v>1</v>
      </c>
      <c r="B66" t="s">
        <v>112</v>
      </c>
      <c r="C66">
        <f>COUNTIF('Turkey Teachers Raw'!$H$2:$H$10,A66)</f>
        <v>0</v>
      </c>
      <c r="D66" s="4">
        <f>C66/9</f>
        <v>0</v>
      </c>
      <c r="E66" s="4">
        <f>COUNTIFS('Turkey Teachers Raw'!$B$2:$B$10,"Bulgaria",'Turkey Teachers Raw'!$H$2:$H$10,A66)</f>
        <v>0</v>
      </c>
      <c r="F66" s="4">
        <f>E66/5</f>
        <v>0</v>
      </c>
      <c r="G66" s="4">
        <f>COUNTIFS('Turkey Teachers Raw'!$B$2:$B$10,"Romania",'Turkey Teachers Raw'!$H$2:$H$10,A66)</f>
        <v>0</v>
      </c>
      <c r="H66" s="4">
        <f>G66/4</f>
        <v>0</v>
      </c>
    </row>
    <row r="67" spans="1:8">
      <c r="A67">
        <v>2</v>
      </c>
      <c r="B67" t="s">
        <v>113</v>
      </c>
      <c r="C67">
        <f>COUNTIF('Turkey Teachers Raw'!$H$2:$H$10,A67)</f>
        <v>0</v>
      </c>
      <c r="D67" s="4">
        <f>C67/9</f>
        <v>0</v>
      </c>
      <c r="E67" s="4">
        <f>COUNTIFS('Turkey Teachers Raw'!$B$2:$B$10,"Bulgaria",'Turkey Teachers Raw'!$H$2:$H$10,A67)</f>
        <v>0</v>
      </c>
      <c r="F67" s="4">
        <f>E67/5</f>
        <v>0</v>
      </c>
      <c r="G67" s="4">
        <f>COUNTIFS('Turkey Teachers Raw'!$B$2:$B$10,"Romania",'Turkey Teachers Raw'!$H$2:$H$10,A67)</f>
        <v>0</v>
      </c>
      <c r="H67" s="4">
        <f>G67/4</f>
        <v>0</v>
      </c>
    </row>
    <row r="68" spans="1:8">
      <c r="A68">
        <v>3</v>
      </c>
      <c r="B68" t="s">
        <v>114</v>
      </c>
      <c r="C68">
        <f>COUNTIF('Turkey Teachers Raw'!$H$2:$H$10,A68)</f>
        <v>1</v>
      </c>
      <c r="D68" s="4">
        <f>C68/9</f>
        <v>0.1111111111111111</v>
      </c>
      <c r="E68" s="4">
        <f>COUNTIFS('Turkey Teachers Raw'!$B$2:$B$10,"Bulgaria",'Turkey Teachers Raw'!$H$2:$H$10,A68)</f>
        <v>1</v>
      </c>
      <c r="F68" s="4">
        <f>E68/5</f>
        <v>0.2</v>
      </c>
      <c r="G68" s="4">
        <f>COUNTIFS('Turkey Teachers Raw'!$B$2:$B$10,"Romania",'Turkey Teachers Raw'!$H$2:$H$10,A68)</f>
        <v>0</v>
      </c>
      <c r="H68" s="4">
        <f>G68/4</f>
        <v>0</v>
      </c>
    </row>
    <row r="69" spans="1:8">
      <c r="A69">
        <v>4</v>
      </c>
      <c r="B69" t="s">
        <v>115</v>
      </c>
      <c r="C69">
        <f>COUNTIF('Turkey Teachers Raw'!$H$2:$H$10,A69)</f>
        <v>7</v>
      </c>
      <c r="D69" s="4">
        <f>C69/9</f>
        <v>0.77777777777777779</v>
      </c>
      <c r="E69" s="4">
        <f>COUNTIFS('Turkey Teachers Raw'!$B$2:$B$10,"Bulgaria",'Turkey Teachers Raw'!$H$2:$H$10,A69)</f>
        <v>4</v>
      </c>
      <c r="F69" s="4">
        <f>E69/5</f>
        <v>0.8</v>
      </c>
      <c r="G69" s="4">
        <f>COUNTIFS('Turkey Teachers Raw'!$B$2:$B$10,"Romania",'Turkey Teachers Raw'!$H$2:$H$10,A69)</f>
        <v>3</v>
      </c>
      <c r="H69" s="4">
        <f>G69/4</f>
        <v>0.75</v>
      </c>
    </row>
    <row r="70" spans="1:8">
      <c r="A70">
        <v>5</v>
      </c>
      <c r="B70" t="s">
        <v>116</v>
      </c>
      <c r="C70">
        <f>COUNTIF('Turkey Teachers Raw'!$H$2:$H$10,A70)</f>
        <v>1</v>
      </c>
      <c r="D70" s="4">
        <f>C70/9</f>
        <v>0.1111111111111111</v>
      </c>
      <c r="E70" s="4">
        <f>COUNTIFS('Turkey Teachers Raw'!$B$2:$B$10,"Bulgaria",'Turkey Teachers Raw'!$H$2:$H$10,A70)</f>
        <v>0</v>
      </c>
      <c r="F70" s="4">
        <f>E70/5</f>
        <v>0</v>
      </c>
      <c r="G70" s="4">
        <f>COUNTIFS('Turkey Teachers Raw'!$B$2:$B$10,"Romania",'Turkey Teachers Raw'!$H$2:$H$10,A70)</f>
        <v>1</v>
      </c>
      <c r="H70" s="4">
        <f>G70/4</f>
        <v>0.25</v>
      </c>
    </row>
    <row r="76" spans="1:8">
      <c r="A76" s="5" t="s">
        <v>144</v>
      </c>
      <c r="B76" s="5"/>
      <c r="C76" s="5"/>
      <c r="D76" s="5"/>
      <c r="E76" s="5"/>
      <c r="F76" s="5"/>
      <c r="G76" s="5"/>
      <c r="H76" s="5"/>
    </row>
    <row r="77" spans="1:8" ht="27.6">
      <c r="A77" s="1" t="s">
        <v>86</v>
      </c>
      <c r="B77" s="1" t="s">
        <v>87</v>
      </c>
      <c r="C77" s="1" t="s">
        <v>88</v>
      </c>
      <c r="D77" s="1" t="s">
        <v>89</v>
      </c>
      <c r="E77" s="1" t="s">
        <v>204</v>
      </c>
      <c r="F77" s="1" t="s">
        <v>90</v>
      </c>
      <c r="G77" s="1" t="s">
        <v>205</v>
      </c>
      <c r="H77" s="1" t="s">
        <v>92</v>
      </c>
    </row>
    <row r="78" spans="1:8">
      <c r="A78">
        <v>1</v>
      </c>
      <c r="B78" t="s">
        <v>145</v>
      </c>
      <c r="C78">
        <f>COUNTIF('Turkey Teachers Raw'!$I$2:$I$10,A78)</f>
        <v>0</v>
      </c>
      <c r="D78" s="4">
        <f>C78/9</f>
        <v>0</v>
      </c>
      <c r="E78" s="4">
        <f>COUNTIFS('Turkey Teachers Raw'!$B$2:$B$10,"Bulgaria",'Turkey Teachers Raw'!$I$2:$I$10,A78)</f>
        <v>0</v>
      </c>
      <c r="F78" s="4">
        <f>E78/5</f>
        <v>0</v>
      </c>
      <c r="G78" s="4">
        <f>COUNTIFS('Turkey Teachers Raw'!$B$2:$B$10,"Romania",'Turkey Teachers Raw'!$I$2:$I$10,A78)</f>
        <v>0</v>
      </c>
      <c r="H78" s="4">
        <f>G78/4</f>
        <v>0</v>
      </c>
    </row>
    <row r="79" spans="1:8">
      <c r="A79">
        <v>2</v>
      </c>
      <c r="B79" t="s">
        <v>146</v>
      </c>
      <c r="C79">
        <f>COUNTIF('Turkey Teachers Raw'!$I$2:$I$10,A79)</f>
        <v>0</v>
      </c>
      <c r="D79" s="4">
        <f>C79/9</f>
        <v>0</v>
      </c>
      <c r="E79" s="4">
        <f>COUNTIFS('Turkey Teachers Raw'!$B$2:$B$10,"Bulgaria",'Turkey Teachers Raw'!$I$2:$I$10,A79)</f>
        <v>0</v>
      </c>
      <c r="F79" s="4">
        <f>E79/5</f>
        <v>0</v>
      </c>
      <c r="G79" s="4">
        <f>COUNTIFS('Turkey Teachers Raw'!$B$2:$B$10,"Romania",'Turkey Teachers Raw'!$I$2:$I$10,A79)</f>
        <v>0</v>
      </c>
      <c r="H79" s="4">
        <f>G79/4</f>
        <v>0</v>
      </c>
    </row>
    <row r="80" spans="1:8">
      <c r="A80">
        <v>3</v>
      </c>
      <c r="B80" t="s">
        <v>147</v>
      </c>
      <c r="C80">
        <f>COUNTIF('Turkey Teachers Raw'!$I$2:$I$10,A80)</f>
        <v>0</v>
      </c>
      <c r="D80" s="4">
        <f>C80/9</f>
        <v>0</v>
      </c>
      <c r="E80" s="4">
        <f>COUNTIFS('Turkey Teachers Raw'!$B$2:$B$10,"Bulgaria",'Turkey Teachers Raw'!$I$2:$I$10,A80)</f>
        <v>0</v>
      </c>
      <c r="F80" s="4">
        <f>E80/5</f>
        <v>0</v>
      </c>
      <c r="G80" s="4">
        <f>COUNTIFS('Turkey Teachers Raw'!$B$2:$B$10,"Romania",'Turkey Teachers Raw'!$I$2:$I$10,A80)</f>
        <v>0</v>
      </c>
      <c r="H80" s="4">
        <f>G80/4</f>
        <v>0</v>
      </c>
    </row>
    <row r="81" spans="1:8">
      <c r="A81">
        <v>4</v>
      </c>
      <c r="B81" t="s">
        <v>148</v>
      </c>
      <c r="C81">
        <f>COUNTIF('Turkey Teachers Raw'!$I$2:$I$10,A81)</f>
        <v>4</v>
      </c>
      <c r="D81" s="4">
        <f>C81/9</f>
        <v>0.44444444444444442</v>
      </c>
      <c r="E81" s="4">
        <f>COUNTIFS('Turkey Teachers Raw'!$B$2:$B$10,"Bulgaria",'Turkey Teachers Raw'!$I$2:$I$10,A81)</f>
        <v>4</v>
      </c>
      <c r="F81" s="4">
        <f>E81/5</f>
        <v>0.8</v>
      </c>
      <c r="G81" s="4">
        <f>COUNTIFS('Turkey Teachers Raw'!$B$2:$B$10,"Romania",'Turkey Teachers Raw'!$I$2:$I$10,A81)</f>
        <v>0</v>
      </c>
      <c r="H81" s="4">
        <f>G81/4</f>
        <v>0</v>
      </c>
    </row>
    <row r="82" spans="1:8">
      <c r="A82">
        <v>5</v>
      </c>
      <c r="B82" t="s">
        <v>149</v>
      </c>
      <c r="C82">
        <f>COUNTIF('Turkey Teachers Raw'!$I$2:$I$10,A82)</f>
        <v>5</v>
      </c>
      <c r="D82" s="4">
        <f>C82/9</f>
        <v>0.55555555555555558</v>
      </c>
      <c r="E82" s="4">
        <f>COUNTIFS('Turkey Teachers Raw'!$B$2:$B$10,"Bulgaria",'Turkey Teachers Raw'!$I$2:$I$10,A82)</f>
        <v>1</v>
      </c>
      <c r="F82" s="4">
        <f>E82/5</f>
        <v>0.2</v>
      </c>
      <c r="G82" s="4">
        <f>COUNTIFS('Turkey Teachers Raw'!$B$2:$B$10,"Romania",'Turkey Teachers Raw'!$I$2:$I$10,A82)</f>
        <v>4</v>
      </c>
      <c r="H82" s="4">
        <f>G82/4</f>
        <v>1</v>
      </c>
    </row>
    <row r="88" spans="1:8">
      <c r="A88" s="5" t="s">
        <v>150</v>
      </c>
      <c r="B88" s="5"/>
      <c r="C88" s="5"/>
      <c r="D88" s="5"/>
      <c r="E88" s="5"/>
      <c r="F88" s="5"/>
      <c r="G88" s="5"/>
      <c r="H88" s="5"/>
    </row>
    <row r="89" spans="1:8" ht="27.6">
      <c r="A89" s="1" t="s">
        <v>86</v>
      </c>
      <c r="B89" s="1" t="s">
        <v>87</v>
      </c>
      <c r="C89" s="1" t="s">
        <v>88</v>
      </c>
      <c r="D89" s="1" t="s">
        <v>89</v>
      </c>
      <c r="E89" s="1" t="s">
        <v>204</v>
      </c>
      <c r="F89" s="1" t="s">
        <v>90</v>
      </c>
      <c r="G89" s="1" t="s">
        <v>205</v>
      </c>
      <c r="H89" s="1" t="s">
        <v>92</v>
      </c>
    </row>
    <row r="90" spans="1:8">
      <c r="A90">
        <v>1</v>
      </c>
      <c r="B90" t="s">
        <v>106</v>
      </c>
      <c r="C90">
        <f>COUNTIF('Turkey Teachers Raw'!$J$2:$J$10,A90)</f>
        <v>0</v>
      </c>
      <c r="D90" s="4">
        <f>C90/9</f>
        <v>0</v>
      </c>
      <c r="E90" s="4">
        <f>COUNTIFS('Turkey Teachers Raw'!$B$2:$B$10,"Bulgaria",'Turkey Teachers Raw'!$J$2:$J$10,A90)</f>
        <v>0</v>
      </c>
      <c r="F90" s="4">
        <f>E90/5</f>
        <v>0</v>
      </c>
      <c r="G90" s="4">
        <f>COUNTIFS('Turkey Teachers Raw'!$B$2:$B$10,"Romania",'Turkey Teachers Raw'!$J$2:$J$10,A90)</f>
        <v>0</v>
      </c>
      <c r="H90" s="4">
        <f>G90/4</f>
        <v>0</v>
      </c>
    </row>
    <row r="91" spans="1:8">
      <c r="A91">
        <v>2</v>
      </c>
      <c r="B91" t="s">
        <v>107</v>
      </c>
      <c r="C91">
        <f>COUNTIF('Turkey Teachers Raw'!$J$2:$J$10,A91)</f>
        <v>0</v>
      </c>
      <c r="D91" s="4">
        <f>C91/9</f>
        <v>0</v>
      </c>
      <c r="E91" s="4">
        <f>COUNTIFS('Turkey Teachers Raw'!$B$2:$B$10,"Bulgaria",'Turkey Teachers Raw'!$J$2:$J$10,A91)</f>
        <v>0</v>
      </c>
      <c r="F91" s="4">
        <f>E91/5</f>
        <v>0</v>
      </c>
      <c r="G91" s="4">
        <f>COUNTIFS('Turkey Teachers Raw'!$B$2:$B$10,"Romania",'Turkey Teachers Raw'!$J$2:$J$10,A91)</f>
        <v>0</v>
      </c>
      <c r="H91" s="4">
        <f>G91/4</f>
        <v>0</v>
      </c>
    </row>
    <row r="92" spans="1:8">
      <c r="A92">
        <v>3</v>
      </c>
      <c r="B92" t="s">
        <v>96</v>
      </c>
      <c r="C92">
        <f>COUNTIF('Turkey Teachers Raw'!$J$2:$J$10,A92)</f>
        <v>1</v>
      </c>
      <c r="D92" s="4">
        <f>C92/9</f>
        <v>0.1111111111111111</v>
      </c>
      <c r="E92" s="4">
        <f>COUNTIFS('Turkey Teachers Raw'!$B$2:$B$10,"Bulgaria",'Turkey Teachers Raw'!$J$2:$J$10,A92)</f>
        <v>1</v>
      </c>
      <c r="F92" s="4">
        <f>E92/5</f>
        <v>0.2</v>
      </c>
      <c r="G92" s="4">
        <f>COUNTIFS('Turkey Teachers Raw'!$B$2:$B$10,"Romania",'Turkey Teachers Raw'!$J$2:$J$10,A92)</f>
        <v>0</v>
      </c>
      <c r="H92" s="4">
        <f>G92/4</f>
        <v>0</v>
      </c>
    </row>
    <row r="93" spans="1:8">
      <c r="A93">
        <v>4</v>
      </c>
      <c r="B93" t="s">
        <v>108</v>
      </c>
      <c r="C93">
        <f>COUNTIF('Turkey Teachers Raw'!$J$2:$J$10,A93)</f>
        <v>2</v>
      </c>
      <c r="D93" s="4">
        <f>C93/9</f>
        <v>0.22222222222222221</v>
      </c>
      <c r="E93" s="4">
        <f>COUNTIFS('Turkey Teachers Raw'!$B$2:$B$10,"Bulgaria",'Turkey Teachers Raw'!$J$2:$J$10,A93)</f>
        <v>2</v>
      </c>
      <c r="F93" s="4">
        <f>E93/5</f>
        <v>0.4</v>
      </c>
      <c r="G93" s="4">
        <f>COUNTIFS('Turkey Teachers Raw'!$B$2:$B$10,"Romania",'Turkey Teachers Raw'!$J$2:$J$10,A93)</f>
        <v>0</v>
      </c>
      <c r="H93" s="4">
        <f>G93/4</f>
        <v>0</v>
      </c>
    </row>
    <row r="94" spans="1:8">
      <c r="A94">
        <v>5</v>
      </c>
      <c r="B94" t="s">
        <v>109</v>
      </c>
      <c r="C94">
        <f>COUNTIF('Turkey Teachers Raw'!$J$2:$J$10,A94)</f>
        <v>6</v>
      </c>
      <c r="D94" s="4">
        <f>C94/9</f>
        <v>0.66666666666666663</v>
      </c>
      <c r="E94" s="4">
        <f>COUNTIFS('Turkey Teachers Raw'!$B$2:$B$10,"Bulgaria",'Turkey Teachers Raw'!$J$2:$J$10,A94)</f>
        <v>2</v>
      </c>
      <c r="F94" s="4">
        <f>E94/5</f>
        <v>0.4</v>
      </c>
      <c r="G94" s="4">
        <f>COUNTIFS('Turkey Teachers Raw'!$B$2:$B$10,"Romania",'Turkey Teachers Raw'!$J$2:$J$10,A94)</f>
        <v>4</v>
      </c>
      <c r="H94" s="4">
        <f>G94/4</f>
        <v>1</v>
      </c>
    </row>
    <row r="100" spans="1:8">
      <c r="A100" s="5" t="s">
        <v>151</v>
      </c>
      <c r="B100" s="5"/>
      <c r="C100" s="5"/>
      <c r="D100" s="5"/>
      <c r="E100" s="5"/>
      <c r="F100" s="5"/>
      <c r="G100" s="5"/>
      <c r="H100" s="5"/>
    </row>
    <row r="101" spans="1:8" ht="27.6">
      <c r="A101" s="1" t="s">
        <v>86</v>
      </c>
      <c r="B101" s="1" t="s">
        <v>87</v>
      </c>
      <c r="C101" s="1" t="s">
        <v>88</v>
      </c>
      <c r="D101" s="1" t="s">
        <v>89</v>
      </c>
      <c r="E101" s="1" t="s">
        <v>204</v>
      </c>
      <c r="F101" s="1" t="s">
        <v>90</v>
      </c>
      <c r="G101" s="1" t="s">
        <v>205</v>
      </c>
      <c r="H101" s="1" t="s">
        <v>92</v>
      </c>
    </row>
    <row r="102" spans="1:8">
      <c r="A102">
        <v>1</v>
      </c>
      <c r="B102" t="s">
        <v>112</v>
      </c>
      <c r="C102">
        <f>COUNTIF('Turkey Teachers Raw'!$K$2:$K$10,A102)</f>
        <v>0</v>
      </c>
      <c r="D102" s="4">
        <f>C102/9</f>
        <v>0</v>
      </c>
      <c r="E102" s="4">
        <f>COUNTIFS('Turkey Teachers Raw'!$B$2:$B$10,"Bulgaria",'Turkey Teachers Raw'!$K$2:$K$10,A102)</f>
        <v>0</v>
      </c>
      <c r="F102" s="4">
        <f>E102/5</f>
        <v>0</v>
      </c>
      <c r="G102" s="4">
        <f>COUNTIFS('Turkey Teachers Raw'!$B$2:$B$10,"Romania",'Turkey Teachers Raw'!$K$2:$K$10,A102)</f>
        <v>0</v>
      </c>
      <c r="H102" s="4">
        <f>G102/4</f>
        <v>0</v>
      </c>
    </row>
    <row r="103" spans="1:8">
      <c r="A103">
        <v>2</v>
      </c>
      <c r="B103" t="s">
        <v>113</v>
      </c>
      <c r="C103">
        <f>COUNTIF('Turkey Teachers Raw'!$K$2:$K$10,A103)</f>
        <v>1</v>
      </c>
      <c r="D103" s="4">
        <f>C103/9</f>
        <v>0.1111111111111111</v>
      </c>
      <c r="E103" s="4">
        <f>COUNTIFS('Turkey Teachers Raw'!$B$2:$B$10,"Bulgaria",'Turkey Teachers Raw'!$K$2:$K$10,A103)</f>
        <v>0</v>
      </c>
      <c r="F103" s="4">
        <f>E103/5</f>
        <v>0</v>
      </c>
      <c r="G103" s="4">
        <f>COUNTIFS('Turkey Teachers Raw'!$B$2:$B$10,"Romania",'Turkey Teachers Raw'!$K$2:$K$10,A103)</f>
        <v>1</v>
      </c>
      <c r="H103" s="4">
        <f>G103/4</f>
        <v>0.25</v>
      </c>
    </row>
    <row r="104" spans="1:8">
      <c r="A104">
        <v>3</v>
      </c>
      <c r="B104" t="s">
        <v>114</v>
      </c>
      <c r="C104">
        <f>COUNTIF('Turkey Teachers Raw'!$K$2:$K$10,A104)</f>
        <v>0</v>
      </c>
      <c r="D104" s="4">
        <f>C104/9</f>
        <v>0</v>
      </c>
      <c r="E104" s="4">
        <f>COUNTIFS('Turkey Teachers Raw'!$B$2:$B$10,"Bulgaria",'Turkey Teachers Raw'!$K$2:$K$10,A104)</f>
        <v>0</v>
      </c>
      <c r="F104" s="4">
        <f>E104/5</f>
        <v>0</v>
      </c>
      <c r="G104" s="4">
        <f>COUNTIFS('Turkey Teachers Raw'!$B$2:$B$10,"Romania",'Turkey Teachers Raw'!$K$2:$K$10,A104)</f>
        <v>0</v>
      </c>
      <c r="H104" s="4">
        <f>G104/4</f>
        <v>0</v>
      </c>
    </row>
    <row r="105" spans="1:8">
      <c r="A105">
        <v>4</v>
      </c>
      <c r="B105" t="s">
        <v>115</v>
      </c>
      <c r="C105">
        <f>COUNTIF('Turkey Teachers Raw'!$K$2:$K$10,A105)</f>
        <v>1</v>
      </c>
      <c r="D105" s="4">
        <f>C105/9</f>
        <v>0.1111111111111111</v>
      </c>
      <c r="E105" s="4">
        <f>COUNTIFS('Turkey Teachers Raw'!$B$2:$B$10,"Bulgaria",'Turkey Teachers Raw'!$K$2:$K$10,A105)</f>
        <v>1</v>
      </c>
      <c r="F105" s="4">
        <f>E105/5</f>
        <v>0.2</v>
      </c>
      <c r="G105" s="4">
        <f>COUNTIFS('Turkey Teachers Raw'!$B$2:$B$10,"Romania",'Turkey Teachers Raw'!$K$2:$K$10,A105)</f>
        <v>0</v>
      </c>
      <c r="H105" s="4">
        <f>G105/4</f>
        <v>0</v>
      </c>
    </row>
    <row r="106" spans="1:8">
      <c r="A106">
        <v>5</v>
      </c>
      <c r="B106" t="s">
        <v>116</v>
      </c>
      <c r="C106">
        <f>COUNTIF('Turkey Teachers Raw'!$K$2:$K$10,A106)</f>
        <v>7</v>
      </c>
      <c r="D106" s="4">
        <f>C106/9</f>
        <v>0.77777777777777779</v>
      </c>
      <c r="E106" s="4">
        <f>COUNTIFS('Turkey Teachers Raw'!$B$2:$B$10,"Bulgaria",'Turkey Teachers Raw'!$K$2:$K$10,A106)</f>
        <v>4</v>
      </c>
      <c r="F106" s="4">
        <f>E106/5</f>
        <v>0.8</v>
      </c>
      <c r="G106" s="4">
        <f>COUNTIFS('Turkey Teachers Raw'!$B$2:$B$10,"Romania",'Turkey Teachers Raw'!$K$2:$K$10,A106)</f>
        <v>3</v>
      </c>
      <c r="H106" s="4">
        <f>G106/4</f>
        <v>0.75</v>
      </c>
    </row>
    <row r="112" spans="1:8">
      <c r="A112" s="5" t="s">
        <v>152</v>
      </c>
      <c r="B112" s="5"/>
      <c r="C112" s="5"/>
      <c r="D112" s="5"/>
      <c r="E112" s="5"/>
      <c r="F112" s="5"/>
      <c r="G112" s="5"/>
      <c r="H112" s="5"/>
    </row>
    <row r="113" spans="1:8" ht="27.6">
      <c r="A113" s="1" t="s">
        <v>86</v>
      </c>
      <c r="B113" s="1" t="s">
        <v>87</v>
      </c>
      <c r="C113" s="1" t="s">
        <v>88</v>
      </c>
      <c r="D113" s="1" t="s">
        <v>89</v>
      </c>
      <c r="E113" s="1" t="s">
        <v>204</v>
      </c>
      <c r="F113" s="1" t="s">
        <v>90</v>
      </c>
      <c r="G113" s="1" t="s">
        <v>205</v>
      </c>
      <c r="H113" s="1" t="s">
        <v>92</v>
      </c>
    </row>
    <row r="114" spans="1:8">
      <c r="A114">
        <v>1</v>
      </c>
      <c r="B114" t="s">
        <v>122</v>
      </c>
      <c r="C114">
        <f>COUNTIF('Turkey Teachers Raw'!$L$2:$L$10,A114)</f>
        <v>0</v>
      </c>
      <c r="D114" s="4">
        <f>C114/9</f>
        <v>0</v>
      </c>
      <c r="E114" s="4">
        <f>COUNTIFS('Turkey Teachers Raw'!$B$2:$B$10,"Bulgaria",'Turkey Teachers Raw'!$L$2:$L$10,A114)</f>
        <v>0</v>
      </c>
      <c r="F114" s="4">
        <f>E114/5</f>
        <v>0</v>
      </c>
      <c r="G114" s="4">
        <f>COUNTIFS('Turkey Teachers Raw'!$B$2:$B$10,"Romania",'Turkey Teachers Raw'!$L$2:$L$10,A114)</f>
        <v>0</v>
      </c>
      <c r="H114" s="4">
        <f>G114/4</f>
        <v>0</v>
      </c>
    </row>
    <row r="115" spans="1:8">
      <c r="A115">
        <v>2</v>
      </c>
      <c r="B115" t="s">
        <v>123</v>
      </c>
      <c r="C115">
        <f>COUNTIF('Turkey Teachers Raw'!$L$2:$L$10,A115)</f>
        <v>0</v>
      </c>
      <c r="D115" s="4">
        <f>C115/9</f>
        <v>0</v>
      </c>
      <c r="E115" s="4">
        <f>COUNTIFS('Turkey Teachers Raw'!$B$2:$B$10,"Bulgaria",'Turkey Teachers Raw'!$L$2:$L$10,A115)</f>
        <v>0</v>
      </c>
      <c r="F115" s="4">
        <f>E115/5</f>
        <v>0</v>
      </c>
      <c r="G115" s="4">
        <f>COUNTIFS('Turkey Teachers Raw'!$B$2:$B$10,"Romania",'Turkey Teachers Raw'!$L$2:$L$10,A115)</f>
        <v>0</v>
      </c>
      <c r="H115" s="4">
        <f>G115/4</f>
        <v>0</v>
      </c>
    </row>
    <row r="116" spans="1:8">
      <c r="A116">
        <v>3</v>
      </c>
      <c r="B116" t="s">
        <v>124</v>
      </c>
      <c r="C116">
        <f>COUNTIF('Turkey Teachers Raw'!$L$2:$L$10,A116)</f>
        <v>1</v>
      </c>
      <c r="D116" s="4">
        <f>C116/9</f>
        <v>0.1111111111111111</v>
      </c>
      <c r="E116" s="4">
        <f>COUNTIFS('Turkey Teachers Raw'!$B$2:$B$10,"Bulgaria",'Turkey Teachers Raw'!$L$2:$L$10,A116)</f>
        <v>1</v>
      </c>
      <c r="F116" s="4">
        <f>E116/5</f>
        <v>0.2</v>
      </c>
      <c r="G116" s="4">
        <f>COUNTIFS('Turkey Teachers Raw'!$B$2:$B$10,"Romania",'Turkey Teachers Raw'!$L$2:$L$10,A116)</f>
        <v>0</v>
      </c>
      <c r="H116" s="4">
        <f>G116/4</f>
        <v>0</v>
      </c>
    </row>
    <row r="117" spans="1:8">
      <c r="A117">
        <v>4</v>
      </c>
      <c r="B117" t="s">
        <v>125</v>
      </c>
      <c r="C117">
        <f>COUNTIF('Turkey Teachers Raw'!$L$2:$L$10,A117)</f>
        <v>5</v>
      </c>
      <c r="D117" s="4">
        <f>C117/9</f>
        <v>0.55555555555555558</v>
      </c>
      <c r="E117" s="4">
        <f>COUNTIFS('Turkey Teachers Raw'!$B$2:$B$10,"Bulgaria",'Turkey Teachers Raw'!$L$2:$L$10,A117)</f>
        <v>1</v>
      </c>
      <c r="F117" s="4">
        <f>E117/5</f>
        <v>0.2</v>
      </c>
      <c r="G117" s="4">
        <f>COUNTIFS('Turkey Teachers Raw'!$B$2:$B$10,"Romania",'Turkey Teachers Raw'!$L$2:$L$10,A117)</f>
        <v>4</v>
      </c>
      <c r="H117" s="4">
        <f>G117/4</f>
        <v>1</v>
      </c>
    </row>
    <row r="118" spans="1:8">
      <c r="A118">
        <v>5</v>
      </c>
      <c r="B118" t="s">
        <v>126</v>
      </c>
      <c r="C118">
        <f>COUNTIF('Turkey Teachers Raw'!$L$2:$L$10,A118)</f>
        <v>3</v>
      </c>
      <c r="D118" s="4">
        <f>C118/9</f>
        <v>0.33333333333333331</v>
      </c>
      <c r="E118" s="4">
        <f>COUNTIFS('Turkey Teachers Raw'!$B$2:$B$10,"Bulgaria",'Turkey Teachers Raw'!$L$2:$L$10,A118)</f>
        <v>3</v>
      </c>
      <c r="F118" s="4">
        <f>E118/5</f>
        <v>0.6</v>
      </c>
      <c r="G118" s="4">
        <f>COUNTIFS('Turkey Teachers Raw'!$B$2:$B$10,"Romania",'Turkey Teachers Raw'!$L$2:$L$10,A118)</f>
        <v>0</v>
      </c>
      <c r="H118" s="4">
        <f>G118/4</f>
        <v>0</v>
      </c>
    </row>
    <row r="124" spans="1:8">
      <c r="A124" s="5" t="s">
        <v>153</v>
      </c>
      <c r="B124" s="5"/>
      <c r="C124" s="5"/>
      <c r="D124" s="5"/>
      <c r="E124" s="5"/>
      <c r="F124" s="5"/>
      <c r="G124" s="5"/>
      <c r="H124" s="5"/>
    </row>
    <row r="125" spans="1:8" ht="27.6">
      <c r="A125" s="1" t="s">
        <v>86</v>
      </c>
      <c r="B125" s="1" t="s">
        <v>87</v>
      </c>
      <c r="C125" s="1" t="s">
        <v>88</v>
      </c>
      <c r="D125" s="1" t="s">
        <v>89</v>
      </c>
      <c r="E125" s="1" t="s">
        <v>204</v>
      </c>
      <c r="F125" s="1" t="s">
        <v>90</v>
      </c>
      <c r="G125" s="1" t="s">
        <v>205</v>
      </c>
      <c r="H125" s="1" t="s">
        <v>92</v>
      </c>
    </row>
    <row r="126" spans="1:8">
      <c r="A126">
        <v>1</v>
      </c>
      <c r="B126" t="s">
        <v>128</v>
      </c>
      <c r="C126">
        <f>COUNTIF('Turkey Teachers Raw'!$M$2:$M$10,A126)</f>
        <v>0</v>
      </c>
      <c r="D126" s="4">
        <f>C126/9</f>
        <v>0</v>
      </c>
      <c r="E126" s="4">
        <f>COUNTIFS('Turkey Teachers Raw'!$B$2:$B$10,"Bulgaria",'Turkey Teachers Raw'!$M$2:$M$10,A126)</f>
        <v>0</v>
      </c>
      <c r="F126" s="4">
        <f>E126/5</f>
        <v>0</v>
      </c>
      <c r="G126" s="4">
        <f>COUNTIFS('Turkey Teachers Raw'!$B$2:$B$10,"Romania",'Turkey Teachers Raw'!$M$2:$M$10,A126)</f>
        <v>0</v>
      </c>
      <c r="H126" s="4">
        <f>G126/4</f>
        <v>0</v>
      </c>
    </row>
    <row r="127" spans="1:8">
      <c r="A127">
        <v>2</v>
      </c>
      <c r="B127" t="s">
        <v>129</v>
      </c>
      <c r="C127">
        <f>COUNTIF('Turkey Teachers Raw'!$M$2:$M$10,A127)</f>
        <v>0</v>
      </c>
      <c r="D127" s="4">
        <f>C127/9</f>
        <v>0</v>
      </c>
      <c r="E127" s="4">
        <f>COUNTIFS('Turkey Teachers Raw'!$B$2:$B$10,"Bulgaria",'Turkey Teachers Raw'!$M$2:$M$10,A127)</f>
        <v>0</v>
      </c>
      <c r="F127" s="4">
        <f>E127/5</f>
        <v>0</v>
      </c>
      <c r="G127" s="4">
        <f>COUNTIFS('Turkey Teachers Raw'!$B$2:$B$10,"Romania",'Turkey Teachers Raw'!$M$2:$M$10,A127)</f>
        <v>0</v>
      </c>
      <c r="H127" s="4">
        <f>G127/4</f>
        <v>0</v>
      </c>
    </row>
    <row r="128" spans="1:8">
      <c r="A128">
        <v>3</v>
      </c>
      <c r="B128" t="s">
        <v>130</v>
      </c>
      <c r="C128">
        <f>COUNTIF('Turkey Teachers Raw'!$M$2:$M$10,A128)</f>
        <v>0</v>
      </c>
      <c r="D128" s="4">
        <f>C128/9</f>
        <v>0</v>
      </c>
      <c r="E128" s="4">
        <f>COUNTIFS('Turkey Teachers Raw'!$B$2:$B$10,"Bulgaria",'Turkey Teachers Raw'!$M$2:$M$10,A128)</f>
        <v>0</v>
      </c>
      <c r="F128" s="4">
        <f>E128/5</f>
        <v>0</v>
      </c>
      <c r="G128" s="4">
        <f>COUNTIFS('Turkey Teachers Raw'!$B$2:$B$10,"Romania",'Turkey Teachers Raw'!$M$2:$M$10,A128)</f>
        <v>0</v>
      </c>
      <c r="H128" s="4">
        <f>G128/4</f>
        <v>0</v>
      </c>
    </row>
    <row r="129" spans="1:8">
      <c r="A129">
        <v>4</v>
      </c>
      <c r="B129" t="s">
        <v>131</v>
      </c>
      <c r="C129">
        <f>COUNTIF('Turkey Teachers Raw'!$M$2:$M$10,A129)</f>
        <v>2</v>
      </c>
      <c r="D129" s="4">
        <f>C129/9</f>
        <v>0.22222222222222221</v>
      </c>
      <c r="E129" s="4">
        <f>COUNTIFS('Turkey Teachers Raw'!$B$2:$B$10,"Bulgaria",'Turkey Teachers Raw'!$M$2:$M$10,A129)</f>
        <v>2</v>
      </c>
      <c r="F129" s="4">
        <f>E129/5</f>
        <v>0.4</v>
      </c>
      <c r="G129" s="4">
        <f>COUNTIFS('Turkey Teachers Raw'!$B$2:$B$10,"Romania",'Turkey Teachers Raw'!$M$2:$M$10,A129)</f>
        <v>0</v>
      </c>
      <c r="H129" s="4">
        <f>G129/4</f>
        <v>0</v>
      </c>
    </row>
    <row r="130" spans="1:8">
      <c r="A130">
        <v>5</v>
      </c>
      <c r="B130" t="s">
        <v>132</v>
      </c>
      <c r="C130">
        <f>COUNTIF('Turkey Teachers Raw'!$M$2:$M$10,A130)</f>
        <v>7</v>
      </c>
      <c r="D130" s="4">
        <f>C130/9</f>
        <v>0.77777777777777779</v>
      </c>
      <c r="E130" s="4">
        <f>COUNTIFS('Turkey Teachers Raw'!$B$2:$B$10,"Bulgaria",'Turkey Teachers Raw'!$M$2:$M$10,A130)</f>
        <v>3</v>
      </c>
      <c r="F130" s="4">
        <f>E130/5</f>
        <v>0.6</v>
      </c>
      <c r="G130" s="4">
        <f>COUNTIFS('Turkey Teachers Raw'!$B$2:$B$10,"Romania",'Turkey Teachers Raw'!$M$2:$M$10,A130)</f>
        <v>4</v>
      </c>
      <c r="H130" s="4">
        <f>G130/4</f>
        <v>1</v>
      </c>
    </row>
    <row r="136" spans="1:8">
      <c r="A136" s="5" t="s">
        <v>154</v>
      </c>
      <c r="B136" s="5"/>
      <c r="C136" s="5"/>
      <c r="D136" s="5"/>
      <c r="E136" s="5"/>
      <c r="F136" s="5"/>
      <c r="G136" s="5"/>
      <c r="H136" s="5"/>
    </row>
    <row r="137" spans="1:8" ht="27.6">
      <c r="A137" s="1" t="s">
        <v>86</v>
      </c>
      <c r="B137" s="1" t="s">
        <v>87</v>
      </c>
      <c r="C137" s="1" t="s">
        <v>88</v>
      </c>
      <c r="D137" s="1" t="s">
        <v>89</v>
      </c>
      <c r="E137" s="1" t="s">
        <v>204</v>
      </c>
      <c r="F137" s="1" t="s">
        <v>90</v>
      </c>
      <c r="G137" s="1" t="s">
        <v>205</v>
      </c>
      <c r="H137" s="1" t="s">
        <v>92</v>
      </c>
    </row>
    <row r="138" spans="1:8">
      <c r="A138">
        <v>1</v>
      </c>
      <c r="B138" t="s">
        <v>134</v>
      </c>
      <c r="C138">
        <f>COUNTIF('Turkey Teachers Raw'!$N$2:$N$10,A138)</f>
        <v>0</v>
      </c>
      <c r="D138" s="4">
        <f>C138/9</f>
        <v>0</v>
      </c>
      <c r="E138" s="4">
        <f>COUNTIFS('Turkey Teachers Raw'!$B$2:$B$10,"Bulgaria",'Turkey Teachers Raw'!$N$2:$N$10,A138)</f>
        <v>0</v>
      </c>
      <c r="F138" s="4">
        <f>E138/5</f>
        <v>0</v>
      </c>
      <c r="G138" s="4">
        <f>COUNTIFS('Turkey Teachers Raw'!$B$2:$B$10,"Romania",'Turkey Teachers Raw'!$N$2:$N$10,A138)</f>
        <v>0</v>
      </c>
      <c r="H138" s="4">
        <f>G138/4</f>
        <v>0</v>
      </c>
    </row>
    <row r="139" spans="1:8">
      <c r="A139">
        <v>2</v>
      </c>
      <c r="B139" t="s">
        <v>135</v>
      </c>
      <c r="C139">
        <f>COUNTIF('Turkey Teachers Raw'!$N$2:$N$10,A139)</f>
        <v>0</v>
      </c>
      <c r="D139" s="4">
        <f>C139/9</f>
        <v>0</v>
      </c>
      <c r="E139" s="4">
        <f>COUNTIFS('Turkey Teachers Raw'!$B$2:$B$10,"Bulgaria",'Turkey Teachers Raw'!$N$2:$N$10,A139)</f>
        <v>0</v>
      </c>
      <c r="F139" s="4">
        <f>E139/5</f>
        <v>0</v>
      </c>
      <c r="G139" s="4">
        <f>COUNTIFS('Turkey Teachers Raw'!$B$2:$B$10,"Romania",'Turkey Teachers Raw'!$N$2:$N$10,A139)</f>
        <v>0</v>
      </c>
      <c r="H139" s="4">
        <f>G139/4</f>
        <v>0</v>
      </c>
    </row>
    <row r="140" spans="1:8">
      <c r="A140">
        <v>3</v>
      </c>
      <c r="B140" t="s">
        <v>136</v>
      </c>
      <c r="C140">
        <f>COUNTIF('Turkey Teachers Raw'!$N$2:$N$10,A140)</f>
        <v>1</v>
      </c>
      <c r="D140" s="4">
        <f>C140/9</f>
        <v>0.1111111111111111</v>
      </c>
      <c r="E140" s="4">
        <f>COUNTIFS('Turkey Teachers Raw'!$B$2:$B$10,"Bulgaria",'Turkey Teachers Raw'!$N$2:$N$10,A140)</f>
        <v>0</v>
      </c>
      <c r="F140" s="4">
        <f>E140/5</f>
        <v>0</v>
      </c>
      <c r="G140" s="4">
        <f>COUNTIFS('Turkey Teachers Raw'!$B$2:$B$10,"Romania",'Turkey Teachers Raw'!$N$2:$N$10,A140)</f>
        <v>1</v>
      </c>
      <c r="H140" s="4">
        <f>G140/4</f>
        <v>0.25</v>
      </c>
    </row>
    <row r="141" spans="1:8">
      <c r="A141">
        <v>4</v>
      </c>
      <c r="B141" t="s">
        <v>137</v>
      </c>
      <c r="C141">
        <f>COUNTIF('Turkey Teachers Raw'!$N$2:$N$10,A141)</f>
        <v>3</v>
      </c>
      <c r="D141" s="4">
        <f>C141/9</f>
        <v>0.33333333333333331</v>
      </c>
      <c r="E141" s="4">
        <f>COUNTIFS('Turkey Teachers Raw'!$B$2:$B$10,"Bulgaria",'Turkey Teachers Raw'!$N$2:$N$10,A141)</f>
        <v>2</v>
      </c>
      <c r="F141" s="4">
        <f>E141/5</f>
        <v>0.4</v>
      </c>
      <c r="G141" s="4">
        <f>COUNTIFS('Turkey Teachers Raw'!$B$2:$B$10,"Romania",'Turkey Teachers Raw'!$N$2:$N$10,A141)</f>
        <v>1</v>
      </c>
      <c r="H141" s="4">
        <f>G141/4</f>
        <v>0.25</v>
      </c>
    </row>
    <row r="142" spans="1:8">
      <c r="A142">
        <v>5</v>
      </c>
      <c r="B142" t="s">
        <v>138</v>
      </c>
      <c r="C142">
        <f>COUNTIF('Turkey Teachers Raw'!$N$2:$N$10,A142)</f>
        <v>5</v>
      </c>
      <c r="D142" s="4">
        <f>C142/9</f>
        <v>0.55555555555555558</v>
      </c>
      <c r="E142" s="4">
        <f>COUNTIFS('Turkey Teachers Raw'!$B$2:$B$10,"Bulgaria",'Turkey Teachers Raw'!$N$2:$N$10,A142)</f>
        <v>3</v>
      </c>
      <c r="F142" s="4">
        <f>E142/5</f>
        <v>0.6</v>
      </c>
      <c r="G142" s="4">
        <f>COUNTIFS('Turkey Teachers Raw'!$B$2:$B$10,"Romania",'Turkey Teachers Raw'!$N$2:$N$10,A142)</f>
        <v>2</v>
      </c>
      <c r="H142" s="4">
        <f>G142/4</f>
        <v>0.5</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{E488734A-935C-45B1-7CCD-3BEEF1C10E77}</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{164A795D-1D0B-13A4-31A1-C03232EF41F2}</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{F9C905C0-F74B-0227-6B48-4F434620269C}</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{36EDBEA6-70B7-2BD0-F298-B3FA6A8CB81B}</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{777AB17B-7B0C-DECA-3021-D5E88C3D226E}</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{116EEAEA-2C0D-2D27-CBF9-FFC10458DAED}</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{B88B0DAF-17C3-6CF9-4BF9-60DF53A60E5E}</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{E479EDBE-CA0F-5618-21AA-6A5EF9766CBA}</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{C900FAE7-9694-B64C-9662-8EF89B204D93}</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{2FF2E720-7F63-4E51-2FC1-F78A8AF6CC91}</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{78F4D7C1-0DAB-F635-7C93-C7A70181BB5B}</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{1900A919-408A-6DC4-25B8-51D6D3ED6801}</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E488734A-935C-45B1-7CCD-3BEEF1C10E77}">
            <x14:dataBar>
              <x14:cfvo type="min"/>
              <x14:cfvo type="max"/>
              <x14:negativeFillColor auto="1"/>
              <x14:axisColor auto="1"/>
            </x14:dataBar>
          </x14:cfRule>
          <xm:sqref>D6:D10</xm:sqref>
        </x14:conditionalFormatting>
        <x14:conditionalFormatting xmlns:xm="http://schemas.microsoft.com/office/excel/2006/main">
          <x14:cfRule type="dataBar" id="{164A795D-1D0B-13A4-31A1-C03232EF41F2}">
            <x14:dataBar>
              <x14:cfvo type="min"/>
              <x14:cfvo type="max"/>
              <x14:negativeFillColor auto="1"/>
              <x14:axisColor auto="1"/>
            </x14:dataBar>
          </x14:cfRule>
          <xm:sqref>D18:D22</xm:sqref>
        </x14:conditionalFormatting>
        <x14:conditionalFormatting xmlns:xm="http://schemas.microsoft.com/office/excel/2006/main">
          <x14:cfRule type="dataBar" id="{F9C905C0-F74B-0227-6B48-4F434620269C}">
            <x14:dataBar>
              <x14:cfvo type="min"/>
              <x14:cfvo type="max"/>
              <x14:negativeFillColor auto="1"/>
              <x14:axisColor auto="1"/>
            </x14:dataBar>
          </x14:cfRule>
          <xm:sqref>D30:D34</xm:sqref>
        </x14:conditionalFormatting>
        <x14:conditionalFormatting xmlns:xm="http://schemas.microsoft.com/office/excel/2006/main">
          <x14:cfRule type="dataBar" id="{36EDBEA6-70B7-2BD0-F298-B3FA6A8CB81B}">
            <x14:dataBar>
              <x14:cfvo type="min"/>
              <x14:cfvo type="max"/>
              <x14:negativeFillColor auto="1"/>
              <x14:axisColor auto="1"/>
            </x14:dataBar>
          </x14:cfRule>
          <xm:sqref>D42:D46</xm:sqref>
        </x14:conditionalFormatting>
        <x14:conditionalFormatting xmlns:xm="http://schemas.microsoft.com/office/excel/2006/main">
          <x14:cfRule type="dataBar" id="{777AB17B-7B0C-DECA-3021-D5E88C3D226E}">
            <x14:dataBar>
              <x14:cfvo type="min"/>
              <x14:cfvo type="max"/>
              <x14:negativeFillColor auto="1"/>
              <x14:axisColor auto="1"/>
            </x14:dataBar>
          </x14:cfRule>
          <xm:sqref>D54:D58</xm:sqref>
        </x14:conditionalFormatting>
        <x14:conditionalFormatting xmlns:xm="http://schemas.microsoft.com/office/excel/2006/main">
          <x14:cfRule type="dataBar" id="{116EEAEA-2C0D-2D27-CBF9-FFC10458DAED}">
            <x14:dataBar>
              <x14:cfvo type="min"/>
              <x14:cfvo type="max"/>
              <x14:negativeFillColor auto="1"/>
              <x14:axisColor auto="1"/>
            </x14:dataBar>
          </x14:cfRule>
          <xm:sqref>D66:D70</xm:sqref>
        </x14:conditionalFormatting>
        <x14:conditionalFormatting xmlns:xm="http://schemas.microsoft.com/office/excel/2006/main">
          <x14:cfRule type="dataBar" id="{B88B0DAF-17C3-6CF9-4BF9-60DF53A60E5E}">
            <x14:dataBar>
              <x14:cfvo type="min"/>
              <x14:cfvo type="max"/>
              <x14:negativeFillColor auto="1"/>
              <x14:axisColor auto="1"/>
            </x14:dataBar>
          </x14:cfRule>
          <xm:sqref>D78:D82</xm:sqref>
        </x14:conditionalFormatting>
        <x14:conditionalFormatting xmlns:xm="http://schemas.microsoft.com/office/excel/2006/main">
          <x14:cfRule type="dataBar" id="{E479EDBE-CA0F-5618-21AA-6A5EF9766CBA}">
            <x14:dataBar>
              <x14:cfvo type="min"/>
              <x14:cfvo type="max"/>
              <x14:negativeFillColor auto="1"/>
              <x14:axisColor auto="1"/>
            </x14:dataBar>
          </x14:cfRule>
          <xm:sqref>D90:D94</xm:sqref>
        </x14:conditionalFormatting>
        <x14:conditionalFormatting xmlns:xm="http://schemas.microsoft.com/office/excel/2006/main">
          <x14:cfRule type="dataBar" id="{C900FAE7-9694-B64C-9662-8EF89B204D93}">
            <x14:dataBar>
              <x14:cfvo type="min"/>
              <x14:cfvo type="max"/>
              <x14:negativeFillColor auto="1"/>
              <x14:axisColor auto="1"/>
            </x14:dataBar>
          </x14:cfRule>
          <xm:sqref>D102:D106</xm:sqref>
        </x14:conditionalFormatting>
        <x14:conditionalFormatting xmlns:xm="http://schemas.microsoft.com/office/excel/2006/main">
          <x14:cfRule type="dataBar" id="{2FF2E720-7F63-4E51-2FC1-F78A8AF6CC91}">
            <x14:dataBar>
              <x14:cfvo type="min"/>
              <x14:cfvo type="max"/>
              <x14:negativeFillColor auto="1"/>
              <x14:axisColor auto="1"/>
            </x14:dataBar>
          </x14:cfRule>
          <xm:sqref>D114:D118</xm:sqref>
        </x14:conditionalFormatting>
        <x14:conditionalFormatting xmlns:xm="http://schemas.microsoft.com/office/excel/2006/main">
          <x14:cfRule type="dataBar" id="{78F4D7C1-0DAB-F635-7C93-C7A70181BB5B}">
            <x14:dataBar>
              <x14:cfvo type="min"/>
              <x14:cfvo type="max"/>
              <x14:negativeFillColor auto="1"/>
              <x14:axisColor auto="1"/>
            </x14:dataBar>
          </x14:cfRule>
          <xm:sqref>D126:D130</xm:sqref>
        </x14:conditionalFormatting>
        <x14:conditionalFormatting xmlns:xm="http://schemas.microsoft.com/office/excel/2006/main">
          <x14:cfRule type="dataBar" id="{1900A919-408A-6DC4-25B8-51D6D3ED6801}">
            <x14:dataBar>
              <x14:cfvo type="min"/>
              <x14:cfvo type="max"/>
              <x14:negativeFillColor auto="1"/>
              <x14:axisColor auto="1"/>
            </x14:dataBar>
          </x14:cfRule>
          <xm:sqref>D138:D142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5"/>
  <sheetViews>
    <sheetView workbookViewId="0">
      <selection sqref="A1:J1"/>
    </sheetView>
  </sheetViews>
  <sheetFormatPr defaultRowHeight="13.8"/>
  <cols>
    <col min="1" max="1" width="35" customWidth="1"/>
    <col min="2" max="4" width="14" customWidth="1"/>
    <col min="5" max="5" width="13" customWidth="1"/>
    <col min="6" max="6" width="36" customWidth="1"/>
  </cols>
  <sheetData>
    <row r="1" spans="1:10" ht="21">
      <c r="A1" s="7" t="s">
        <v>207</v>
      </c>
      <c r="B1" s="7"/>
      <c r="C1" s="7"/>
      <c r="D1" s="7"/>
      <c r="E1" s="7"/>
      <c r="F1" s="7"/>
      <c r="G1" s="7"/>
      <c r="H1" s="7"/>
      <c r="I1" s="7"/>
      <c r="J1" s="7"/>
    </row>
    <row r="3" spans="1:10" ht="27.6">
      <c r="A3" s="1" t="s">
        <v>156</v>
      </c>
      <c r="B3" s="1" t="s">
        <v>157</v>
      </c>
      <c r="C3" s="1" t="s">
        <v>158</v>
      </c>
      <c r="D3" s="1" t="s">
        <v>159</v>
      </c>
      <c r="E3" s="1" t="s">
        <v>160</v>
      </c>
      <c r="F3" s="1" t="s">
        <v>161</v>
      </c>
    </row>
    <row r="4" spans="1:10">
      <c r="A4" t="s">
        <v>162</v>
      </c>
      <c r="B4" s="4">
        <f>COUNTIF('Turkey Students Raw'!$C$2:$C$22,"&gt;=4")/21</f>
        <v>0.95238095238095233</v>
      </c>
      <c r="C4" s="4">
        <f>COUNTIF('Turkey Teachers Raw'!$C$2:$C$10,"&gt;=4")/9</f>
        <v>1</v>
      </c>
      <c r="D4" s="4">
        <v>0.9</v>
      </c>
      <c r="E4" t="str">
        <f>IF(AVERAGE(B4:C4)&gt;=D4,"Achieved","Attention")</f>
        <v>Achieved</v>
      </c>
      <c r="F4" t="str">
        <f>IF(E4="Achieved","Strong positive evaluation","Review neutral and critical comments")</f>
        <v>Strong positive evaluation</v>
      </c>
    </row>
    <row r="5" spans="1:10">
      <c r="A5" t="s">
        <v>163</v>
      </c>
      <c r="B5" s="4">
        <f>COUNTIF('Turkey Students Raw'!$D$2:$D$22,"&gt;=4")/21</f>
        <v>1</v>
      </c>
      <c r="C5" s="4">
        <f>COUNTIF('Turkey Teachers Raw'!$D$2:$D$10,"&gt;=4")/9</f>
        <v>0.77777777777777779</v>
      </c>
      <c r="D5" s="4">
        <v>0.9</v>
      </c>
      <c r="E5" t="str">
        <f>IF(AVERAGE(B5:C5)&gt;=D5,"Achieved","Attention")</f>
        <v>Attention</v>
      </c>
      <c r="F5" t="str">
        <f>IF(E5="Achieved","Strong positive evaluation","Review neutral and critical comments")</f>
        <v>Review neutral and critical comments</v>
      </c>
    </row>
    <row r="6" spans="1:10">
      <c r="A6" t="s">
        <v>164</v>
      </c>
      <c r="B6" s="4">
        <f>COUNTIF('Turkey Students Raw'!$M$2:$M$22,"&gt;=4")/21</f>
        <v>0.95238095238095233</v>
      </c>
      <c r="C6" s="4">
        <f>COUNTIF('Turkey Teachers Raw'!$M$2:$M$10,"&gt;=4")/9</f>
        <v>1</v>
      </c>
      <c r="D6" s="4">
        <v>0.9</v>
      </c>
      <c r="E6" t="str">
        <f>IF(AVERAGE(B6:C6)&gt;=D6,"Achieved","Attention")</f>
        <v>Achieved</v>
      </c>
      <c r="F6" t="str">
        <f>IF(E6="Achieved","Strong positive evaluation","Review neutral and critical comments")</f>
        <v>Strong positive evaluation</v>
      </c>
    </row>
    <row r="7" spans="1:10">
      <c r="A7" t="s">
        <v>165</v>
      </c>
      <c r="B7" s="4">
        <f>COUNTIF('Turkey Students Raw'!$J$2:$J$22,"&gt;=4")/21</f>
        <v>0.95238095238095233</v>
      </c>
      <c r="C7" s="4">
        <f>COUNTIF('Turkey Teachers Raw'!$J$2:$J$10,"&gt;=4")/9</f>
        <v>0.88888888888888884</v>
      </c>
      <c r="D7" s="4">
        <v>0.9</v>
      </c>
      <c r="E7" t="str">
        <f>IF(AVERAGE(B7:C7)&gt;=D7,"Achieved","Attention")</f>
        <v>Achieved</v>
      </c>
      <c r="F7" t="str">
        <f>IF(E7="Achieved","Strong positive evaluation","Review neutral and critical comments")</f>
        <v>Strong positive evaluation</v>
      </c>
    </row>
    <row r="8" spans="1:10">
      <c r="A8" t="s">
        <v>166</v>
      </c>
      <c r="B8" s="4">
        <f>COUNTIF('Turkey Students Raw'!$N$2:$N$22,"&gt;=4")/21</f>
        <v>0.76190476190476186</v>
      </c>
      <c r="C8" s="4">
        <f>COUNTIF('Turkey Teachers Raw'!$N$2:$N$10,"&gt;=4")/9</f>
        <v>0.88888888888888884</v>
      </c>
      <c r="D8" s="4">
        <v>0.9</v>
      </c>
      <c r="E8" t="str">
        <f>IF(AVERAGE(B8:C8)&gt;=D8,"Achieved","Attention")</f>
        <v>Attention</v>
      </c>
      <c r="F8" t="str">
        <f>IF(E8="Achieved","Strong positive evaluation","Review neutral and critical comments")</f>
        <v>Review neutral and critical comments</v>
      </c>
    </row>
    <row r="11" spans="1:10">
      <c r="A11" s="1" t="s">
        <v>167</v>
      </c>
      <c r="B11" s="1" t="s">
        <v>14</v>
      </c>
      <c r="C11" s="1" t="s">
        <v>168</v>
      </c>
      <c r="D11" s="1" t="s">
        <v>169</v>
      </c>
    </row>
    <row r="12" spans="1:10">
      <c r="A12" t="s">
        <v>157</v>
      </c>
      <c r="B12" t="s">
        <v>171</v>
      </c>
      <c r="C12">
        <v>10</v>
      </c>
      <c r="D12" s="4">
        <v>0.33333333333333331</v>
      </c>
    </row>
    <row r="13" spans="1:10">
      <c r="A13" t="s">
        <v>157</v>
      </c>
      <c r="B13" t="s">
        <v>29</v>
      </c>
      <c r="C13">
        <v>11</v>
      </c>
      <c r="D13" s="4">
        <v>0.36666666666666664</v>
      </c>
    </row>
    <row r="14" spans="1:10">
      <c r="A14" t="s">
        <v>158</v>
      </c>
      <c r="B14" t="s">
        <v>171</v>
      </c>
      <c r="C14">
        <v>5</v>
      </c>
      <c r="D14" s="4">
        <v>0.16666666666666666</v>
      </c>
    </row>
    <row r="15" spans="1:10">
      <c r="A15" t="s">
        <v>158</v>
      </c>
      <c r="B15" t="s">
        <v>29</v>
      </c>
      <c r="C15">
        <v>4</v>
      </c>
      <c r="D15" s="4">
        <v>0.13333333333333333</v>
      </c>
    </row>
  </sheetData>
  <mergeCells count="1">
    <mergeCell ref="A1:J1"/>
  </mergeCells>
  <conditionalFormatting sqref="B4:C8">
    <cfRule type="colorScale" priority="1">
      <colorScale>
        <cfvo type="min"/>
        <cfvo type="percentile" val="50"/>
        <cfvo type="max"/>
        <color rgb="FFF4CCCC"/>
        <color rgb="FFFFF2CC"/>
        <color rgb="FFD9EAD3"/>
      </colorScale>
    </cfRule>
  </conditionalFormatting>
  <conditionalFormatting sqref="E4:E8">
    <cfRule type="expression" dxfId="3" priority="2">
      <formula>E4="Achieved"</formula>
    </cfRule>
    <cfRule type="expression" dxfId="2" priority="3">
      <formula>E4="Attention"</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1"/>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17</v>
      </c>
      <c r="F1" s="1" t="s">
        <v>18</v>
      </c>
      <c r="G1" s="1" t="s">
        <v>19</v>
      </c>
      <c r="H1" s="1" t="s">
        <v>20</v>
      </c>
      <c r="I1" s="1" t="s">
        <v>21</v>
      </c>
      <c r="J1" s="1" t="s">
        <v>22</v>
      </c>
      <c r="K1" s="1" t="s">
        <v>23</v>
      </c>
      <c r="L1" s="1" t="s">
        <v>24</v>
      </c>
      <c r="M1" s="1" t="s">
        <v>25</v>
      </c>
      <c r="N1" s="1" t="s">
        <v>26</v>
      </c>
      <c r="O1" s="1" t="s">
        <v>27</v>
      </c>
    </row>
    <row r="2" spans="1:15">
      <c r="A2" t="s">
        <v>208</v>
      </c>
      <c r="B2" t="s">
        <v>171</v>
      </c>
      <c r="C2">
        <v>5</v>
      </c>
      <c r="D2">
        <v>4</v>
      </c>
      <c r="E2">
        <v>4</v>
      </c>
      <c r="F2">
        <v>5</v>
      </c>
      <c r="G2">
        <v>5</v>
      </c>
      <c r="H2">
        <v>4</v>
      </c>
      <c r="I2">
        <v>5</v>
      </c>
      <c r="J2">
        <v>5</v>
      </c>
      <c r="K2">
        <v>5</v>
      </c>
      <c r="L2">
        <v>4</v>
      </c>
      <c r="M2">
        <v>5</v>
      </c>
      <c r="N2">
        <v>5</v>
      </c>
      <c r="O2" t="s">
        <v>42</v>
      </c>
    </row>
    <row r="3" spans="1:15">
      <c r="A3" t="s">
        <v>209</v>
      </c>
      <c r="B3" t="s">
        <v>171</v>
      </c>
      <c r="C3">
        <v>4</v>
      </c>
      <c r="D3">
        <v>4</v>
      </c>
      <c r="E3">
        <v>5</v>
      </c>
      <c r="F3">
        <v>5</v>
      </c>
      <c r="G3">
        <v>3</v>
      </c>
      <c r="H3">
        <v>4</v>
      </c>
      <c r="I3">
        <v>4</v>
      </c>
      <c r="J3">
        <v>4</v>
      </c>
      <c r="K3">
        <v>1</v>
      </c>
      <c r="L3">
        <v>4</v>
      </c>
      <c r="M3">
        <v>5</v>
      </c>
      <c r="N3">
        <v>5</v>
      </c>
      <c r="O3" t="s">
        <v>34</v>
      </c>
    </row>
    <row r="4" spans="1:15">
      <c r="A4" t="s">
        <v>210</v>
      </c>
      <c r="B4" t="s">
        <v>171</v>
      </c>
      <c r="C4">
        <v>2</v>
      </c>
      <c r="D4">
        <v>5</v>
      </c>
      <c r="E4">
        <v>5</v>
      </c>
      <c r="F4">
        <v>5</v>
      </c>
      <c r="G4">
        <v>3</v>
      </c>
      <c r="H4">
        <v>2</v>
      </c>
      <c r="I4">
        <v>5</v>
      </c>
      <c r="J4">
        <v>5</v>
      </c>
      <c r="K4">
        <v>4</v>
      </c>
      <c r="L4">
        <v>5</v>
      </c>
      <c r="M4">
        <v>5</v>
      </c>
      <c r="N4">
        <v>5</v>
      </c>
      <c r="O4" t="s">
        <v>34</v>
      </c>
    </row>
    <row r="5" spans="1:15">
      <c r="A5" t="s">
        <v>211</v>
      </c>
      <c r="B5" t="s">
        <v>171</v>
      </c>
      <c r="C5">
        <v>5</v>
      </c>
      <c r="D5">
        <v>2</v>
      </c>
      <c r="E5">
        <v>5</v>
      </c>
      <c r="F5">
        <v>5</v>
      </c>
      <c r="G5">
        <v>5</v>
      </c>
      <c r="H5">
        <v>5</v>
      </c>
      <c r="I5">
        <v>5</v>
      </c>
      <c r="J5">
        <v>3</v>
      </c>
      <c r="K5">
        <v>5</v>
      </c>
      <c r="L5">
        <v>5</v>
      </c>
      <c r="M5">
        <v>4</v>
      </c>
      <c r="N5">
        <v>4</v>
      </c>
      <c r="O5" t="s">
        <v>42</v>
      </c>
    </row>
    <row r="6" spans="1:15">
      <c r="A6" t="s">
        <v>212</v>
      </c>
      <c r="B6" t="s">
        <v>171</v>
      </c>
      <c r="C6">
        <v>5</v>
      </c>
      <c r="D6">
        <v>5</v>
      </c>
      <c r="E6">
        <v>4</v>
      </c>
      <c r="F6">
        <v>3</v>
      </c>
      <c r="G6">
        <v>5</v>
      </c>
      <c r="H6">
        <v>5</v>
      </c>
      <c r="I6">
        <v>5</v>
      </c>
      <c r="J6">
        <v>3</v>
      </c>
      <c r="K6">
        <v>3</v>
      </c>
      <c r="L6">
        <v>5</v>
      </c>
      <c r="M6">
        <v>3</v>
      </c>
      <c r="N6">
        <v>3</v>
      </c>
      <c r="O6" t="s">
        <v>45</v>
      </c>
    </row>
    <row r="7" spans="1:15">
      <c r="A7" t="s">
        <v>213</v>
      </c>
      <c r="B7" t="s">
        <v>171</v>
      </c>
      <c r="C7">
        <v>3</v>
      </c>
      <c r="D7">
        <v>5</v>
      </c>
      <c r="E7">
        <v>5</v>
      </c>
      <c r="F7">
        <v>5</v>
      </c>
      <c r="G7">
        <v>5</v>
      </c>
      <c r="H7">
        <v>5</v>
      </c>
      <c r="I7">
        <v>5</v>
      </c>
      <c r="J7">
        <v>5</v>
      </c>
      <c r="K7">
        <v>5</v>
      </c>
      <c r="L7">
        <v>4</v>
      </c>
      <c r="M7">
        <v>3</v>
      </c>
      <c r="N7">
        <v>4</v>
      </c>
      <c r="O7" t="s">
        <v>36</v>
      </c>
    </row>
    <row r="8" spans="1:15">
      <c r="A8" t="s">
        <v>214</v>
      </c>
      <c r="B8" t="s">
        <v>171</v>
      </c>
      <c r="C8">
        <v>4</v>
      </c>
      <c r="D8">
        <v>4</v>
      </c>
      <c r="E8">
        <v>5</v>
      </c>
      <c r="F8">
        <v>5</v>
      </c>
      <c r="G8">
        <v>4</v>
      </c>
      <c r="H8">
        <v>4</v>
      </c>
      <c r="I8">
        <v>5</v>
      </c>
      <c r="J8">
        <v>5</v>
      </c>
      <c r="K8">
        <v>3</v>
      </c>
      <c r="L8">
        <v>5</v>
      </c>
      <c r="M8">
        <v>5</v>
      </c>
      <c r="N8">
        <v>5</v>
      </c>
      <c r="O8" t="s">
        <v>30</v>
      </c>
    </row>
    <row r="9" spans="1:15">
      <c r="A9" t="s">
        <v>215</v>
      </c>
      <c r="B9" t="s">
        <v>171</v>
      </c>
      <c r="C9">
        <v>5</v>
      </c>
      <c r="D9">
        <v>4</v>
      </c>
      <c r="E9">
        <v>5</v>
      </c>
      <c r="F9">
        <v>5</v>
      </c>
      <c r="G9">
        <v>4</v>
      </c>
      <c r="H9">
        <v>5</v>
      </c>
      <c r="I9">
        <v>5</v>
      </c>
      <c r="J9">
        <v>5</v>
      </c>
      <c r="K9">
        <v>5</v>
      </c>
      <c r="L9">
        <v>5</v>
      </c>
      <c r="M9">
        <v>4</v>
      </c>
      <c r="N9">
        <v>5</v>
      </c>
      <c r="O9" t="s">
        <v>45</v>
      </c>
    </row>
    <row r="10" spans="1:15">
      <c r="A10" t="s">
        <v>216</v>
      </c>
      <c r="B10" t="s">
        <v>171</v>
      </c>
      <c r="C10">
        <v>5</v>
      </c>
      <c r="D10">
        <v>5</v>
      </c>
      <c r="E10">
        <v>4</v>
      </c>
      <c r="F10">
        <v>4</v>
      </c>
      <c r="G10">
        <v>4</v>
      </c>
      <c r="H10">
        <v>5</v>
      </c>
      <c r="I10">
        <v>2</v>
      </c>
      <c r="J10">
        <v>4</v>
      </c>
      <c r="K10">
        <v>5</v>
      </c>
      <c r="L10">
        <v>5</v>
      </c>
      <c r="M10">
        <v>4</v>
      </c>
      <c r="N10">
        <v>5</v>
      </c>
      <c r="O10" t="s">
        <v>45</v>
      </c>
    </row>
    <row r="11" spans="1:15">
      <c r="A11" t="s">
        <v>217</v>
      </c>
      <c r="B11" t="s">
        <v>171</v>
      </c>
      <c r="C11">
        <v>5</v>
      </c>
      <c r="D11">
        <v>5</v>
      </c>
      <c r="E11">
        <v>4</v>
      </c>
      <c r="F11">
        <v>5</v>
      </c>
      <c r="G11">
        <v>5</v>
      </c>
      <c r="H11">
        <v>4</v>
      </c>
      <c r="I11">
        <v>4</v>
      </c>
      <c r="J11">
        <v>5</v>
      </c>
      <c r="K11">
        <v>1</v>
      </c>
      <c r="L11">
        <v>5</v>
      </c>
      <c r="M11">
        <v>4</v>
      </c>
      <c r="N11">
        <v>4</v>
      </c>
      <c r="O11" t="s">
        <v>42</v>
      </c>
    </row>
    <row r="12" spans="1:15">
      <c r="A12" t="s">
        <v>218</v>
      </c>
      <c r="B12" t="s">
        <v>49</v>
      </c>
      <c r="C12">
        <v>5</v>
      </c>
      <c r="D12">
        <v>5</v>
      </c>
      <c r="E12">
        <v>5</v>
      </c>
      <c r="F12">
        <v>4</v>
      </c>
      <c r="G12">
        <v>3</v>
      </c>
      <c r="H12">
        <v>5</v>
      </c>
      <c r="I12">
        <v>4</v>
      </c>
      <c r="J12">
        <v>5</v>
      </c>
      <c r="K12">
        <v>4</v>
      </c>
      <c r="L12">
        <v>5</v>
      </c>
      <c r="M12">
        <v>5</v>
      </c>
      <c r="N12">
        <v>5</v>
      </c>
      <c r="O12" t="s">
        <v>34</v>
      </c>
    </row>
    <row r="13" spans="1:15">
      <c r="A13" t="s">
        <v>219</v>
      </c>
      <c r="B13" t="s">
        <v>49</v>
      </c>
      <c r="C13">
        <v>5</v>
      </c>
      <c r="D13">
        <v>5</v>
      </c>
      <c r="E13">
        <v>5</v>
      </c>
      <c r="F13">
        <v>5</v>
      </c>
      <c r="G13">
        <v>5</v>
      </c>
      <c r="H13">
        <v>5</v>
      </c>
      <c r="I13">
        <v>4</v>
      </c>
      <c r="J13">
        <v>4</v>
      </c>
      <c r="K13">
        <v>5</v>
      </c>
      <c r="L13">
        <v>5</v>
      </c>
      <c r="M13">
        <v>5</v>
      </c>
      <c r="N13">
        <v>5</v>
      </c>
      <c r="O13" t="s">
        <v>45</v>
      </c>
    </row>
    <row r="14" spans="1:15">
      <c r="A14" t="s">
        <v>220</v>
      </c>
      <c r="B14" t="s">
        <v>49</v>
      </c>
      <c r="C14">
        <v>5</v>
      </c>
      <c r="D14">
        <v>4</v>
      </c>
      <c r="E14">
        <v>4</v>
      </c>
      <c r="F14">
        <v>4</v>
      </c>
      <c r="G14">
        <v>5</v>
      </c>
      <c r="H14">
        <v>5</v>
      </c>
      <c r="I14">
        <v>5</v>
      </c>
      <c r="J14">
        <v>5</v>
      </c>
      <c r="K14">
        <v>5</v>
      </c>
      <c r="L14">
        <v>5</v>
      </c>
      <c r="M14">
        <v>4</v>
      </c>
      <c r="N14">
        <v>5</v>
      </c>
      <c r="O14" t="s">
        <v>42</v>
      </c>
    </row>
    <row r="15" spans="1:15">
      <c r="A15" t="s">
        <v>221</v>
      </c>
      <c r="B15" t="s">
        <v>49</v>
      </c>
      <c r="C15">
        <v>5</v>
      </c>
      <c r="D15">
        <v>5</v>
      </c>
      <c r="E15">
        <v>5</v>
      </c>
      <c r="F15">
        <v>4</v>
      </c>
      <c r="G15">
        <v>5</v>
      </c>
      <c r="H15">
        <v>5</v>
      </c>
      <c r="I15">
        <v>5</v>
      </c>
      <c r="J15">
        <v>4</v>
      </c>
      <c r="K15">
        <v>4</v>
      </c>
      <c r="L15">
        <v>5</v>
      </c>
      <c r="M15">
        <v>4</v>
      </c>
      <c r="N15">
        <v>5</v>
      </c>
      <c r="O15" t="s">
        <v>36</v>
      </c>
    </row>
    <row r="16" spans="1:15">
      <c r="A16" t="s">
        <v>222</v>
      </c>
      <c r="B16" t="s">
        <v>49</v>
      </c>
      <c r="C16">
        <v>4</v>
      </c>
      <c r="D16">
        <v>5</v>
      </c>
      <c r="E16">
        <v>4</v>
      </c>
      <c r="F16">
        <v>3</v>
      </c>
      <c r="G16">
        <v>2</v>
      </c>
      <c r="H16">
        <v>5</v>
      </c>
      <c r="I16">
        <v>5</v>
      </c>
      <c r="J16">
        <v>4</v>
      </c>
      <c r="K16">
        <v>5</v>
      </c>
      <c r="L16">
        <v>5</v>
      </c>
      <c r="M16">
        <v>3</v>
      </c>
      <c r="N16">
        <v>5</v>
      </c>
      <c r="O16" t="s">
        <v>45</v>
      </c>
    </row>
    <row r="17" spans="1:15">
      <c r="A17" t="s">
        <v>223</v>
      </c>
      <c r="B17" t="s">
        <v>49</v>
      </c>
      <c r="C17">
        <v>4</v>
      </c>
      <c r="D17">
        <v>5</v>
      </c>
      <c r="E17">
        <v>4</v>
      </c>
      <c r="F17">
        <v>3</v>
      </c>
      <c r="G17">
        <v>3</v>
      </c>
      <c r="H17">
        <v>4</v>
      </c>
      <c r="I17">
        <v>5</v>
      </c>
      <c r="J17">
        <v>5</v>
      </c>
      <c r="K17">
        <v>4</v>
      </c>
      <c r="L17">
        <v>5</v>
      </c>
      <c r="M17">
        <v>3</v>
      </c>
      <c r="N17">
        <v>5</v>
      </c>
      <c r="O17" t="s">
        <v>30</v>
      </c>
    </row>
    <row r="18" spans="1:15">
      <c r="A18" t="s">
        <v>224</v>
      </c>
      <c r="B18" t="s">
        <v>49</v>
      </c>
      <c r="C18">
        <v>5</v>
      </c>
      <c r="D18">
        <v>5</v>
      </c>
      <c r="E18">
        <v>5</v>
      </c>
      <c r="F18">
        <v>1</v>
      </c>
      <c r="G18">
        <v>4</v>
      </c>
      <c r="H18">
        <v>5</v>
      </c>
      <c r="I18">
        <v>5</v>
      </c>
      <c r="J18">
        <v>4</v>
      </c>
      <c r="K18">
        <v>5</v>
      </c>
      <c r="L18">
        <v>5</v>
      </c>
      <c r="M18">
        <v>4</v>
      </c>
      <c r="N18">
        <v>3</v>
      </c>
      <c r="O18" t="s">
        <v>32</v>
      </c>
    </row>
    <row r="19" spans="1:15">
      <c r="A19" t="s">
        <v>225</v>
      </c>
      <c r="B19" t="s">
        <v>49</v>
      </c>
      <c r="C19">
        <v>5</v>
      </c>
      <c r="D19">
        <v>4</v>
      </c>
      <c r="E19">
        <v>5</v>
      </c>
      <c r="F19">
        <v>3</v>
      </c>
      <c r="G19">
        <v>5</v>
      </c>
      <c r="H19">
        <v>5</v>
      </c>
      <c r="I19">
        <v>5</v>
      </c>
      <c r="J19">
        <v>4</v>
      </c>
      <c r="K19">
        <v>5</v>
      </c>
      <c r="L19">
        <v>5</v>
      </c>
      <c r="M19">
        <v>5</v>
      </c>
      <c r="N19">
        <v>4</v>
      </c>
      <c r="O19" t="s">
        <v>32</v>
      </c>
    </row>
    <row r="20" spans="1:15">
      <c r="A20" t="s">
        <v>226</v>
      </c>
      <c r="B20" t="s">
        <v>49</v>
      </c>
      <c r="C20">
        <v>5</v>
      </c>
      <c r="D20">
        <v>5</v>
      </c>
      <c r="E20">
        <v>5</v>
      </c>
      <c r="F20">
        <v>5</v>
      </c>
      <c r="G20">
        <v>5</v>
      </c>
      <c r="H20">
        <v>5</v>
      </c>
      <c r="I20">
        <v>5</v>
      </c>
      <c r="J20">
        <v>5</v>
      </c>
      <c r="K20">
        <v>4</v>
      </c>
      <c r="L20">
        <v>5</v>
      </c>
      <c r="M20">
        <v>5</v>
      </c>
      <c r="N20">
        <v>5</v>
      </c>
      <c r="O20" t="s">
        <v>51</v>
      </c>
    </row>
    <row r="21" spans="1:15">
      <c r="A21" t="s">
        <v>227</v>
      </c>
      <c r="B21" t="s">
        <v>49</v>
      </c>
      <c r="C21">
        <v>4</v>
      </c>
      <c r="D21">
        <v>4</v>
      </c>
      <c r="E21">
        <v>5</v>
      </c>
      <c r="F21">
        <v>5</v>
      </c>
      <c r="G21">
        <v>5</v>
      </c>
      <c r="H21">
        <v>5</v>
      </c>
      <c r="I21">
        <v>5</v>
      </c>
      <c r="J21">
        <v>5</v>
      </c>
      <c r="K21">
        <v>4</v>
      </c>
      <c r="L21">
        <v>4</v>
      </c>
      <c r="M21">
        <v>5</v>
      </c>
      <c r="N21">
        <v>5</v>
      </c>
      <c r="O21" t="s">
        <v>34</v>
      </c>
    </row>
  </sheetData>
  <conditionalFormatting sqref="C2:N21">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
  <sheetViews>
    <sheetView workbookViewId="0"/>
  </sheetViews>
  <sheetFormatPr defaultRowHeight="13.8"/>
  <cols>
    <col min="1" max="2" width="14" customWidth="1"/>
    <col min="3" max="14" width="20" customWidth="1"/>
    <col min="15" max="15" width="42" customWidth="1"/>
  </cols>
  <sheetData>
    <row r="1" spans="1:15" ht="41.4">
      <c r="A1" s="1" t="s">
        <v>13</v>
      </c>
      <c r="B1" s="1" t="s">
        <v>14</v>
      </c>
      <c r="C1" s="1" t="s">
        <v>15</v>
      </c>
      <c r="D1" s="1" t="s">
        <v>16</v>
      </c>
      <c r="E1" s="1" t="s">
        <v>60</v>
      </c>
      <c r="F1" s="1" t="s">
        <v>61</v>
      </c>
      <c r="G1" s="1" t="s">
        <v>62</v>
      </c>
      <c r="H1" s="1" t="s">
        <v>63</v>
      </c>
      <c r="I1" s="1" t="s">
        <v>64</v>
      </c>
      <c r="J1" s="1" t="s">
        <v>65</v>
      </c>
      <c r="K1" s="1" t="s">
        <v>66</v>
      </c>
      <c r="L1" s="1" t="s">
        <v>67</v>
      </c>
      <c r="M1" s="1" t="s">
        <v>68</v>
      </c>
      <c r="N1" s="1" t="s">
        <v>69</v>
      </c>
      <c r="O1" s="1" t="s">
        <v>27</v>
      </c>
    </row>
    <row r="2" spans="1:15">
      <c r="A2" t="s">
        <v>228</v>
      </c>
      <c r="B2" t="s">
        <v>171</v>
      </c>
      <c r="C2">
        <v>5</v>
      </c>
      <c r="D2">
        <v>4</v>
      </c>
      <c r="E2">
        <v>5</v>
      </c>
      <c r="F2">
        <v>5</v>
      </c>
      <c r="G2">
        <v>5</v>
      </c>
      <c r="H2">
        <v>5</v>
      </c>
      <c r="I2">
        <v>5</v>
      </c>
      <c r="J2">
        <v>5</v>
      </c>
      <c r="K2">
        <v>5</v>
      </c>
      <c r="L2">
        <v>5</v>
      </c>
      <c r="M2">
        <v>5</v>
      </c>
      <c r="N2">
        <v>5</v>
      </c>
      <c r="O2" t="s">
        <v>193</v>
      </c>
    </row>
    <row r="3" spans="1:15">
      <c r="A3" t="s">
        <v>229</v>
      </c>
      <c r="B3" t="s">
        <v>171</v>
      </c>
      <c r="C3">
        <v>5</v>
      </c>
      <c r="D3">
        <v>4</v>
      </c>
      <c r="E3">
        <v>2</v>
      </c>
      <c r="F3">
        <v>3</v>
      </c>
      <c r="G3">
        <v>5</v>
      </c>
      <c r="H3">
        <v>5</v>
      </c>
      <c r="I3">
        <v>5</v>
      </c>
      <c r="J3">
        <v>5</v>
      </c>
      <c r="K3">
        <v>5</v>
      </c>
      <c r="L3">
        <v>5</v>
      </c>
      <c r="M3">
        <v>5</v>
      </c>
      <c r="N3">
        <v>5</v>
      </c>
      <c r="O3" t="s">
        <v>78</v>
      </c>
    </row>
    <row r="4" spans="1:15">
      <c r="A4" t="s">
        <v>230</v>
      </c>
      <c r="B4" t="s">
        <v>171</v>
      </c>
      <c r="C4">
        <v>5</v>
      </c>
      <c r="D4">
        <v>4</v>
      </c>
      <c r="E4">
        <v>4</v>
      </c>
      <c r="F4">
        <v>3</v>
      </c>
      <c r="G4">
        <v>5</v>
      </c>
      <c r="H4">
        <v>5</v>
      </c>
      <c r="I4">
        <v>4</v>
      </c>
      <c r="J4">
        <v>4</v>
      </c>
      <c r="K4">
        <v>5</v>
      </c>
      <c r="L4">
        <v>5</v>
      </c>
      <c r="M4">
        <v>4</v>
      </c>
      <c r="N4">
        <v>5</v>
      </c>
      <c r="O4" t="s">
        <v>83</v>
      </c>
    </row>
    <row r="5" spans="1:15">
      <c r="A5" t="s">
        <v>231</v>
      </c>
      <c r="B5" t="s">
        <v>49</v>
      </c>
      <c r="C5">
        <v>5</v>
      </c>
      <c r="D5">
        <v>3</v>
      </c>
      <c r="E5">
        <v>5</v>
      </c>
      <c r="F5">
        <v>5</v>
      </c>
      <c r="G5">
        <v>2</v>
      </c>
      <c r="H5">
        <v>5</v>
      </c>
      <c r="I5">
        <v>5</v>
      </c>
      <c r="J5">
        <v>4</v>
      </c>
      <c r="K5">
        <v>5</v>
      </c>
      <c r="L5">
        <v>4</v>
      </c>
      <c r="M5">
        <v>5</v>
      </c>
      <c r="N5">
        <v>5</v>
      </c>
      <c r="O5" t="s">
        <v>80</v>
      </c>
    </row>
    <row r="6" spans="1:15">
      <c r="A6" t="s">
        <v>232</v>
      </c>
      <c r="B6" t="s">
        <v>49</v>
      </c>
      <c r="C6">
        <v>4</v>
      </c>
      <c r="D6">
        <v>5</v>
      </c>
      <c r="E6">
        <v>5</v>
      </c>
      <c r="F6">
        <v>5</v>
      </c>
      <c r="G6">
        <v>5</v>
      </c>
      <c r="H6">
        <v>5</v>
      </c>
      <c r="I6">
        <v>5</v>
      </c>
      <c r="J6">
        <v>5</v>
      </c>
      <c r="K6">
        <v>4</v>
      </c>
      <c r="L6">
        <v>5</v>
      </c>
      <c r="M6">
        <v>5</v>
      </c>
      <c r="N6">
        <v>5</v>
      </c>
      <c r="O6" t="s">
        <v>78</v>
      </c>
    </row>
    <row r="7" spans="1:15">
      <c r="A7" t="s">
        <v>233</v>
      </c>
      <c r="B7" t="s">
        <v>49</v>
      </c>
      <c r="C7">
        <v>5</v>
      </c>
      <c r="D7">
        <v>3</v>
      </c>
      <c r="E7">
        <v>5</v>
      </c>
      <c r="F7">
        <v>5</v>
      </c>
      <c r="G7">
        <v>4</v>
      </c>
      <c r="H7">
        <v>3</v>
      </c>
      <c r="I7">
        <v>5</v>
      </c>
      <c r="J7">
        <v>5</v>
      </c>
      <c r="K7">
        <v>5</v>
      </c>
      <c r="L7">
        <v>5</v>
      </c>
      <c r="M7">
        <v>5</v>
      </c>
      <c r="N7">
        <v>5</v>
      </c>
      <c r="O7" t="s">
        <v>74</v>
      </c>
    </row>
    <row r="8" spans="1:15">
      <c r="A8" t="s">
        <v>234</v>
      </c>
      <c r="B8" t="s">
        <v>49</v>
      </c>
      <c r="C8">
        <v>5</v>
      </c>
      <c r="D8">
        <v>5</v>
      </c>
      <c r="E8">
        <v>5</v>
      </c>
      <c r="F8">
        <v>5</v>
      </c>
      <c r="G8">
        <v>5</v>
      </c>
      <c r="H8">
        <v>5</v>
      </c>
      <c r="I8">
        <v>2</v>
      </c>
      <c r="J8">
        <v>5</v>
      </c>
      <c r="K8">
        <v>3</v>
      </c>
      <c r="L8">
        <v>5</v>
      </c>
      <c r="M8">
        <v>5</v>
      </c>
      <c r="N8">
        <v>4</v>
      </c>
      <c r="O8" t="s">
        <v>76</v>
      </c>
    </row>
    <row r="9" spans="1:15">
      <c r="A9" t="s">
        <v>235</v>
      </c>
      <c r="B9" t="s">
        <v>49</v>
      </c>
      <c r="C9">
        <v>5</v>
      </c>
      <c r="D9">
        <v>4</v>
      </c>
      <c r="E9">
        <v>5</v>
      </c>
      <c r="F9">
        <v>5</v>
      </c>
      <c r="G9">
        <v>5</v>
      </c>
      <c r="H9">
        <v>4</v>
      </c>
      <c r="I9">
        <v>5</v>
      </c>
      <c r="J9">
        <v>5</v>
      </c>
      <c r="K9">
        <v>4</v>
      </c>
      <c r="L9">
        <v>5</v>
      </c>
      <c r="M9">
        <v>4</v>
      </c>
      <c r="N9">
        <v>5</v>
      </c>
      <c r="O9" t="s">
        <v>80</v>
      </c>
    </row>
  </sheetData>
  <conditionalFormatting sqref="C2:N9">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42"/>
  <sheetViews>
    <sheetView workbookViewId="0">
      <selection activeCell="A2" sqref="A2"/>
    </sheetView>
  </sheetViews>
  <sheetFormatPr defaultRowHeight="13.8"/>
  <cols>
    <col min="1" max="1" width="8" customWidth="1"/>
    <col min="2" max="2" width="34" customWidth="1"/>
    <col min="3" max="8" width="13" customWidth="1"/>
  </cols>
  <sheetData>
    <row r="1" spans="1:8" ht="21">
      <c r="A1" s="6" t="s">
        <v>236</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204</v>
      </c>
      <c r="F5" s="1" t="s">
        <v>91</v>
      </c>
      <c r="G5" s="1" t="s">
        <v>205</v>
      </c>
      <c r="H5" s="1" t="s">
        <v>93</v>
      </c>
    </row>
    <row r="6" spans="1:8">
      <c r="A6">
        <v>1</v>
      </c>
      <c r="B6" t="s">
        <v>94</v>
      </c>
      <c r="C6">
        <f>COUNTIF('Romania Students Raw'!$C$2:$C$21,A6)</f>
        <v>0</v>
      </c>
      <c r="D6" s="4">
        <f>C6/20</f>
        <v>0</v>
      </c>
      <c r="E6" s="4">
        <f>COUNTIFS('Romania Students Raw'!$B$2:$B$21,"Bulgaria",'Romania Students Raw'!$C$2:$C$21,A6)</f>
        <v>0</v>
      </c>
      <c r="F6" s="4">
        <f>E6/10</f>
        <v>0</v>
      </c>
      <c r="G6" s="4">
        <f>COUNTIFS('Romania Students Raw'!$B$2:$B$21,"Turkey",'Romania Students Raw'!$C$2:$C$21,A6)</f>
        <v>0</v>
      </c>
      <c r="H6" s="4">
        <f>G6/10</f>
        <v>0</v>
      </c>
    </row>
    <row r="7" spans="1:8">
      <c r="A7">
        <v>2</v>
      </c>
      <c r="B7" t="s">
        <v>95</v>
      </c>
      <c r="C7">
        <f>COUNTIF('Romania Students Raw'!$C$2:$C$21,A7)</f>
        <v>1</v>
      </c>
      <c r="D7" s="4">
        <f>C7/20</f>
        <v>0.05</v>
      </c>
      <c r="E7" s="4">
        <f>COUNTIFS('Romania Students Raw'!$B$2:$B$21,"Bulgaria",'Romania Students Raw'!$C$2:$C$21,A7)</f>
        <v>1</v>
      </c>
      <c r="F7" s="4">
        <f>E7/10</f>
        <v>0.1</v>
      </c>
      <c r="G7" s="4">
        <f>COUNTIFS('Romania Students Raw'!$B$2:$B$21,"Turkey",'Romania Students Raw'!$C$2:$C$21,A7)</f>
        <v>0</v>
      </c>
      <c r="H7" s="4">
        <f>G7/10</f>
        <v>0</v>
      </c>
    </row>
    <row r="8" spans="1:8">
      <c r="A8">
        <v>3</v>
      </c>
      <c r="B8" t="s">
        <v>96</v>
      </c>
      <c r="C8">
        <f>COUNTIF('Romania Students Raw'!$C$2:$C$21,A8)</f>
        <v>1</v>
      </c>
      <c r="D8" s="4">
        <f>C8/20</f>
        <v>0.05</v>
      </c>
      <c r="E8" s="4">
        <f>COUNTIFS('Romania Students Raw'!$B$2:$B$21,"Bulgaria",'Romania Students Raw'!$C$2:$C$21,A8)</f>
        <v>1</v>
      </c>
      <c r="F8" s="4">
        <f>E8/10</f>
        <v>0.1</v>
      </c>
      <c r="G8" s="4">
        <f>COUNTIFS('Romania Students Raw'!$B$2:$B$21,"Turkey",'Romania Students Raw'!$C$2:$C$21,A8)</f>
        <v>0</v>
      </c>
      <c r="H8" s="4">
        <f>G8/10</f>
        <v>0</v>
      </c>
    </row>
    <row r="9" spans="1:8">
      <c r="A9">
        <v>4</v>
      </c>
      <c r="B9" t="s">
        <v>97</v>
      </c>
      <c r="C9">
        <f>COUNTIF('Romania Students Raw'!$C$2:$C$21,A9)</f>
        <v>5</v>
      </c>
      <c r="D9" s="4">
        <f>C9/20</f>
        <v>0.25</v>
      </c>
      <c r="E9" s="4">
        <f>COUNTIFS('Romania Students Raw'!$B$2:$B$21,"Bulgaria",'Romania Students Raw'!$C$2:$C$21,A9)</f>
        <v>2</v>
      </c>
      <c r="F9" s="4">
        <f>E9/10</f>
        <v>0.2</v>
      </c>
      <c r="G9" s="4">
        <f>COUNTIFS('Romania Students Raw'!$B$2:$B$21,"Turkey",'Romania Students Raw'!$C$2:$C$21,A9)</f>
        <v>3</v>
      </c>
      <c r="H9" s="4">
        <f>G9/10</f>
        <v>0.3</v>
      </c>
    </row>
    <row r="10" spans="1:8">
      <c r="A10">
        <v>5</v>
      </c>
      <c r="B10" t="s">
        <v>98</v>
      </c>
      <c r="C10">
        <f>COUNTIF('Romania Students Raw'!$C$2:$C$21,A10)</f>
        <v>13</v>
      </c>
      <c r="D10" s="4">
        <f>C10/20</f>
        <v>0.65</v>
      </c>
      <c r="E10" s="4">
        <f>COUNTIFS('Romania Students Raw'!$B$2:$B$21,"Bulgaria",'Romania Students Raw'!$C$2:$C$21,A10)</f>
        <v>6</v>
      </c>
      <c r="F10" s="4">
        <f>E10/10</f>
        <v>0.6</v>
      </c>
      <c r="G10" s="4">
        <f>COUNTIFS('Romania Students Raw'!$B$2:$B$21,"Turkey",'Romania Students Raw'!$C$2:$C$21,A10)</f>
        <v>7</v>
      </c>
      <c r="H10" s="4">
        <f>G10/10</f>
        <v>0.7</v>
      </c>
    </row>
    <row r="16" spans="1:8">
      <c r="A16" s="5" t="s">
        <v>99</v>
      </c>
      <c r="B16" s="5"/>
      <c r="C16" s="5"/>
      <c r="D16" s="5"/>
      <c r="E16" s="5"/>
      <c r="F16" s="5"/>
      <c r="G16" s="5"/>
      <c r="H16" s="5"/>
    </row>
    <row r="17" spans="1:8" ht="27.6">
      <c r="A17" s="1" t="s">
        <v>86</v>
      </c>
      <c r="B17" s="1" t="s">
        <v>87</v>
      </c>
      <c r="C17" s="1" t="s">
        <v>88</v>
      </c>
      <c r="D17" s="1" t="s">
        <v>89</v>
      </c>
      <c r="E17" s="1" t="s">
        <v>204</v>
      </c>
      <c r="F17" s="1" t="s">
        <v>91</v>
      </c>
      <c r="G17" s="1" t="s">
        <v>205</v>
      </c>
      <c r="H17" s="1" t="s">
        <v>93</v>
      </c>
    </row>
    <row r="18" spans="1:8">
      <c r="A18">
        <v>1</v>
      </c>
      <c r="B18" t="s">
        <v>100</v>
      </c>
      <c r="C18">
        <f>COUNTIF('Romania Students Raw'!$D$2:$D$21,A18)</f>
        <v>0</v>
      </c>
      <c r="D18" s="4">
        <f>C18/20</f>
        <v>0</v>
      </c>
      <c r="E18" s="4">
        <f>COUNTIFS('Romania Students Raw'!$B$2:$B$21,"Bulgaria",'Romania Students Raw'!$D$2:$D$21,A18)</f>
        <v>0</v>
      </c>
      <c r="F18" s="4">
        <f>E18/10</f>
        <v>0</v>
      </c>
      <c r="G18" s="4">
        <f>COUNTIFS('Romania Students Raw'!$B$2:$B$21,"Turkey",'Romania Students Raw'!$D$2:$D$21,A18)</f>
        <v>0</v>
      </c>
      <c r="H18" s="4">
        <f>G18/10</f>
        <v>0</v>
      </c>
    </row>
    <row r="19" spans="1:8">
      <c r="A19">
        <v>2</v>
      </c>
      <c r="B19" t="s">
        <v>101</v>
      </c>
      <c r="C19">
        <f>COUNTIF('Romania Students Raw'!$D$2:$D$21,A19)</f>
        <v>1</v>
      </c>
      <c r="D19" s="4">
        <f>C19/20</f>
        <v>0.05</v>
      </c>
      <c r="E19" s="4">
        <f>COUNTIFS('Romania Students Raw'!$B$2:$B$21,"Bulgaria",'Romania Students Raw'!$D$2:$D$21,A19)</f>
        <v>1</v>
      </c>
      <c r="F19" s="4">
        <f>E19/10</f>
        <v>0.1</v>
      </c>
      <c r="G19" s="4">
        <f>COUNTIFS('Romania Students Raw'!$B$2:$B$21,"Turkey",'Romania Students Raw'!$D$2:$D$21,A19)</f>
        <v>0</v>
      </c>
      <c r="H19" s="4">
        <f>G19/10</f>
        <v>0</v>
      </c>
    </row>
    <row r="20" spans="1:8">
      <c r="A20">
        <v>3</v>
      </c>
      <c r="B20" t="s">
        <v>102</v>
      </c>
      <c r="C20">
        <f>COUNTIF('Romania Students Raw'!$D$2:$D$21,A20)</f>
        <v>0</v>
      </c>
      <c r="D20" s="4">
        <f>C20/20</f>
        <v>0</v>
      </c>
      <c r="E20" s="4">
        <f>COUNTIFS('Romania Students Raw'!$B$2:$B$21,"Bulgaria",'Romania Students Raw'!$D$2:$D$21,A20)</f>
        <v>0</v>
      </c>
      <c r="F20" s="4">
        <f>E20/10</f>
        <v>0</v>
      </c>
      <c r="G20" s="4">
        <f>COUNTIFS('Romania Students Raw'!$B$2:$B$21,"Turkey",'Romania Students Raw'!$D$2:$D$21,A20)</f>
        <v>0</v>
      </c>
      <c r="H20" s="4">
        <f>G20/10</f>
        <v>0</v>
      </c>
    </row>
    <row r="21" spans="1:8">
      <c r="A21">
        <v>4</v>
      </c>
      <c r="B21" t="s">
        <v>103</v>
      </c>
      <c r="C21">
        <f>COUNTIF('Romania Students Raw'!$D$2:$D$21,A21)</f>
        <v>7</v>
      </c>
      <c r="D21" s="4">
        <f>C21/20</f>
        <v>0.35</v>
      </c>
      <c r="E21" s="4">
        <f>COUNTIFS('Romania Students Raw'!$B$2:$B$21,"Bulgaria",'Romania Students Raw'!$D$2:$D$21,A21)</f>
        <v>4</v>
      </c>
      <c r="F21" s="4">
        <f>E21/10</f>
        <v>0.4</v>
      </c>
      <c r="G21" s="4">
        <f>COUNTIFS('Romania Students Raw'!$B$2:$B$21,"Turkey",'Romania Students Raw'!$D$2:$D$21,A21)</f>
        <v>3</v>
      </c>
      <c r="H21" s="4">
        <f>G21/10</f>
        <v>0.3</v>
      </c>
    </row>
    <row r="22" spans="1:8">
      <c r="A22">
        <v>5</v>
      </c>
      <c r="B22" t="s">
        <v>104</v>
      </c>
      <c r="C22">
        <f>COUNTIF('Romania Students Raw'!$D$2:$D$21,A22)</f>
        <v>12</v>
      </c>
      <c r="D22" s="4">
        <f>C22/20</f>
        <v>0.6</v>
      </c>
      <c r="E22" s="4">
        <f>COUNTIFS('Romania Students Raw'!$B$2:$B$21,"Bulgaria",'Romania Students Raw'!$D$2:$D$21,A22)</f>
        <v>5</v>
      </c>
      <c r="F22" s="4">
        <f>E22/10</f>
        <v>0.5</v>
      </c>
      <c r="G22" s="4">
        <f>COUNTIFS('Romania Students Raw'!$B$2:$B$21,"Turkey",'Romania Students Raw'!$D$2:$D$21,A22)</f>
        <v>7</v>
      </c>
      <c r="H22" s="4">
        <f>G22/10</f>
        <v>0.7</v>
      </c>
    </row>
    <row r="28" spans="1:8">
      <c r="A28" s="5" t="s">
        <v>105</v>
      </c>
      <c r="B28" s="5"/>
      <c r="C28" s="5"/>
      <c r="D28" s="5"/>
      <c r="E28" s="5"/>
      <c r="F28" s="5"/>
      <c r="G28" s="5"/>
      <c r="H28" s="5"/>
    </row>
    <row r="29" spans="1:8" ht="27.6">
      <c r="A29" s="1" t="s">
        <v>86</v>
      </c>
      <c r="B29" s="1" t="s">
        <v>87</v>
      </c>
      <c r="C29" s="1" t="s">
        <v>88</v>
      </c>
      <c r="D29" s="1" t="s">
        <v>89</v>
      </c>
      <c r="E29" s="1" t="s">
        <v>204</v>
      </c>
      <c r="F29" s="1" t="s">
        <v>91</v>
      </c>
      <c r="G29" s="1" t="s">
        <v>205</v>
      </c>
      <c r="H29" s="1" t="s">
        <v>93</v>
      </c>
    </row>
    <row r="30" spans="1:8">
      <c r="A30">
        <v>1</v>
      </c>
      <c r="B30" t="s">
        <v>106</v>
      </c>
      <c r="C30">
        <f>COUNTIF('Romania Students Raw'!$E$2:$E$21,A30)</f>
        <v>0</v>
      </c>
      <c r="D30" s="4">
        <f>C30/20</f>
        <v>0</v>
      </c>
      <c r="E30" s="4">
        <f>COUNTIFS('Romania Students Raw'!$B$2:$B$21,"Bulgaria",'Romania Students Raw'!$E$2:$E$21,A30)</f>
        <v>0</v>
      </c>
      <c r="F30" s="4">
        <f>E30/10</f>
        <v>0</v>
      </c>
      <c r="G30" s="4">
        <f>COUNTIFS('Romania Students Raw'!$B$2:$B$21,"Turkey",'Romania Students Raw'!$E$2:$E$21,A30)</f>
        <v>0</v>
      </c>
      <c r="H30" s="4">
        <f>G30/10</f>
        <v>0</v>
      </c>
    </row>
    <row r="31" spans="1:8">
      <c r="A31">
        <v>2</v>
      </c>
      <c r="B31" t="s">
        <v>107</v>
      </c>
      <c r="C31">
        <f>COUNTIF('Romania Students Raw'!$E$2:$E$21,A31)</f>
        <v>0</v>
      </c>
      <c r="D31" s="4">
        <f>C31/20</f>
        <v>0</v>
      </c>
      <c r="E31" s="4">
        <f>COUNTIFS('Romania Students Raw'!$B$2:$B$21,"Bulgaria",'Romania Students Raw'!$E$2:$E$21,A31)</f>
        <v>0</v>
      </c>
      <c r="F31" s="4">
        <f>E31/10</f>
        <v>0</v>
      </c>
      <c r="G31" s="4">
        <f>COUNTIFS('Romania Students Raw'!$B$2:$B$21,"Turkey",'Romania Students Raw'!$E$2:$E$21,A31)</f>
        <v>0</v>
      </c>
      <c r="H31" s="4">
        <f>G31/10</f>
        <v>0</v>
      </c>
    </row>
    <row r="32" spans="1:8">
      <c r="A32">
        <v>3</v>
      </c>
      <c r="B32" t="s">
        <v>96</v>
      </c>
      <c r="C32">
        <f>COUNTIF('Romania Students Raw'!$E$2:$E$21,A32)</f>
        <v>0</v>
      </c>
      <c r="D32" s="4">
        <f>C32/20</f>
        <v>0</v>
      </c>
      <c r="E32" s="4">
        <f>COUNTIFS('Romania Students Raw'!$B$2:$B$21,"Bulgaria",'Romania Students Raw'!$E$2:$E$21,A32)</f>
        <v>0</v>
      </c>
      <c r="F32" s="4">
        <f>E32/10</f>
        <v>0</v>
      </c>
      <c r="G32" s="4">
        <f>COUNTIFS('Romania Students Raw'!$B$2:$B$21,"Turkey",'Romania Students Raw'!$E$2:$E$21,A32)</f>
        <v>0</v>
      </c>
      <c r="H32" s="4">
        <f>G32/10</f>
        <v>0</v>
      </c>
    </row>
    <row r="33" spans="1:8">
      <c r="A33">
        <v>4</v>
      </c>
      <c r="B33" t="s">
        <v>108</v>
      </c>
      <c r="C33">
        <f>COUNTIF('Romania Students Raw'!$E$2:$E$21,A33)</f>
        <v>7</v>
      </c>
      <c r="D33" s="4">
        <f>C33/20</f>
        <v>0.35</v>
      </c>
      <c r="E33" s="4">
        <f>COUNTIFS('Romania Students Raw'!$B$2:$B$21,"Bulgaria",'Romania Students Raw'!$E$2:$E$21,A33)</f>
        <v>4</v>
      </c>
      <c r="F33" s="4">
        <f>E33/10</f>
        <v>0.4</v>
      </c>
      <c r="G33" s="4">
        <f>COUNTIFS('Romania Students Raw'!$B$2:$B$21,"Turkey",'Romania Students Raw'!$E$2:$E$21,A33)</f>
        <v>3</v>
      </c>
      <c r="H33" s="4">
        <f>G33/10</f>
        <v>0.3</v>
      </c>
    </row>
    <row r="34" spans="1:8">
      <c r="A34">
        <v>5</v>
      </c>
      <c r="B34" t="s">
        <v>109</v>
      </c>
      <c r="C34">
        <f>COUNTIF('Romania Students Raw'!$E$2:$E$21,A34)</f>
        <v>13</v>
      </c>
      <c r="D34" s="4">
        <f>C34/20</f>
        <v>0.65</v>
      </c>
      <c r="E34" s="4">
        <f>COUNTIFS('Romania Students Raw'!$B$2:$B$21,"Bulgaria",'Romania Students Raw'!$E$2:$E$21,A34)</f>
        <v>6</v>
      </c>
      <c r="F34" s="4">
        <f>E34/10</f>
        <v>0.6</v>
      </c>
      <c r="G34" s="4">
        <f>COUNTIFS('Romania Students Raw'!$B$2:$B$21,"Turkey",'Romania Students Raw'!$E$2:$E$21,A34)</f>
        <v>7</v>
      </c>
      <c r="H34" s="4">
        <f>G34/10</f>
        <v>0.7</v>
      </c>
    </row>
    <row r="40" spans="1:8">
      <c r="A40" s="5" t="s">
        <v>110</v>
      </c>
      <c r="B40" s="5"/>
      <c r="C40" s="5"/>
      <c r="D40" s="5"/>
      <c r="E40" s="5"/>
      <c r="F40" s="5"/>
      <c r="G40" s="5"/>
      <c r="H40" s="5"/>
    </row>
    <row r="41" spans="1:8" ht="27.6">
      <c r="A41" s="1" t="s">
        <v>86</v>
      </c>
      <c r="B41" s="1" t="s">
        <v>87</v>
      </c>
      <c r="C41" s="1" t="s">
        <v>88</v>
      </c>
      <c r="D41" s="1" t="s">
        <v>89</v>
      </c>
      <c r="E41" s="1" t="s">
        <v>204</v>
      </c>
      <c r="F41" s="1" t="s">
        <v>91</v>
      </c>
      <c r="G41" s="1" t="s">
        <v>205</v>
      </c>
      <c r="H41" s="1" t="s">
        <v>93</v>
      </c>
    </row>
    <row r="42" spans="1:8">
      <c r="A42">
        <v>1</v>
      </c>
      <c r="B42" t="s">
        <v>100</v>
      </c>
      <c r="C42">
        <f>COUNTIF('Romania Students Raw'!$F$2:$F$21,A42)</f>
        <v>1</v>
      </c>
      <c r="D42" s="4">
        <f>C42/20</f>
        <v>0.05</v>
      </c>
      <c r="E42" s="4">
        <f>COUNTIFS('Romania Students Raw'!$B$2:$B$21,"Bulgaria",'Romania Students Raw'!$F$2:$F$21,A42)</f>
        <v>0</v>
      </c>
      <c r="F42" s="4">
        <f>E42/10</f>
        <v>0</v>
      </c>
      <c r="G42" s="4">
        <f>COUNTIFS('Romania Students Raw'!$B$2:$B$21,"Turkey",'Romania Students Raw'!$F$2:$F$21,A42)</f>
        <v>1</v>
      </c>
      <c r="H42" s="4">
        <f>G42/10</f>
        <v>0.1</v>
      </c>
    </row>
    <row r="43" spans="1:8">
      <c r="A43">
        <v>2</v>
      </c>
      <c r="B43" t="s">
        <v>101</v>
      </c>
      <c r="C43">
        <f>COUNTIF('Romania Students Raw'!$F$2:$F$21,A43)</f>
        <v>0</v>
      </c>
      <c r="D43" s="4">
        <f>C43/20</f>
        <v>0</v>
      </c>
      <c r="E43" s="4">
        <f>COUNTIFS('Romania Students Raw'!$B$2:$B$21,"Bulgaria",'Romania Students Raw'!$F$2:$F$21,A43)</f>
        <v>0</v>
      </c>
      <c r="F43" s="4">
        <f>E43/10</f>
        <v>0</v>
      </c>
      <c r="G43" s="4">
        <f>COUNTIFS('Romania Students Raw'!$B$2:$B$21,"Turkey",'Romania Students Raw'!$F$2:$F$21,A43)</f>
        <v>0</v>
      </c>
      <c r="H43" s="4">
        <f>G43/10</f>
        <v>0</v>
      </c>
    </row>
    <row r="44" spans="1:8">
      <c r="A44">
        <v>3</v>
      </c>
      <c r="B44" t="s">
        <v>102</v>
      </c>
      <c r="C44">
        <f>COUNTIF('Romania Students Raw'!$F$2:$F$21,A44)</f>
        <v>4</v>
      </c>
      <c r="D44" s="4">
        <f>C44/20</f>
        <v>0.2</v>
      </c>
      <c r="E44" s="4">
        <f>COUNTIFS('Romania Students Raw'!$B$2:$B$21,"Bulgaria",'Romania Students Raw'!$F$2:$F$21,A44)</f>
        <v>1</v>
      </c>
      <c r="F44" s="4">
        <f>E44/10</f>
        <v>0.1</v>
      </c>
      <c r="G44" s="4">
        <f>COUNTIFS('Romania Students Raw'!$B$2:$B$21,"Turkey",'Romania Students Raw'!$F$2:$F$21,A44)</f>
        <v>3</v>
      </c>
      <c r="H44" s="4">
        <f>G44/10</f>
        <v>0.3</v>
      </c>
    </row>
    <row r="45" spans="1:8">
      <c r="A45">
        <v>4</v>
      </c>
      <c r="B45" t="s">
        <v>103</v>
      </c>
      <c r="C45">
        <f>COUNTIF('Romania Students Raw'!$F$2:$F$21,A45)</f>
        <v>4</v>
      </c>
      <c r="D45" s="4">
        <f>C45/20</f>
        <v>0.2</v>
      </c>
      <c r="E45" s="4">
        <f>COUNTIFS('Romania Students Raw'!$B$2:$B$21,"Bulgaria",'Romania Students Raw'!$F$2:$F$21,A45)</f>
        <v>1</v>
      </c>
      <c r="F45" s="4">
        <f>E45/10</f>
        <v>0.1</v>
      </c>
      <c r="G45" s="4">
        <f>COUNTIFS('Romania Students Raw'!$B$2:$B$21,"Turkey",'Romania Students Raw'!$F$2:$F$21,A45)</f>
        <v>3</v>
      </c>
      <c r="H45" s="4">
        <f>G45/10</f>
        <v>0.3</v>
      </c>
    </row>
    <row r="46" spans="1:8">
      <c r="A46">
        <v>5</v>
      </c>
      <c r="B46" t="s">
        <v>104</v>
      </c>
      <c r="C46">
        <f>COUNTIF('Romania Students Raw'!$F$2:$F$21,A46)</f>
        <v>11</v>
      </c>
      <c r="D46" s="4">
        <f>C46/20</f>
        <v>0.55000000000000004</v>
      </c>
      <c r="E46" s="4">
        <f>COUNTIFS('Romania Students Raw'!$B$2:$B$21,"Bulgaria",'Romania Students Raw'!$F$2:$F$21,A46)</f>
        <v>8</v>
      </c>
      <c r="F46" s="4">
        <f>E46/10</f>
        <v>0.8</v>
      </c>
      <c r="G46" s="4">
        <f>COUNTIFS('Romania Students Raw'!$B$2:$B$21,"Turkey",'Romania Students Raw'!$F$2:$F$21,A46)</f>
        <v>3</v>
      </c>
      <c r="H46" s="4">
        <f>G46/10</f>
        <v>0.3</v>
      </c>
    </row>
    <row r="52" spans="1:8">
      <c r="A52" s="5" t="s">
        <v>111</v>
      </c>
      <c r="B52" s="5"/>
      <c r="C52" s="5"/>
      <c r="D52" s="5"/>
      <c r="E52" s="5"/>
      <c r="F52" s="5"/>
      <c r="G52" s="5"/>
      <c r="H52" s="5"/>
    </row>
    <row r="53" spans="1:8" ht="27.6">
      <c r="A53" s="1" t="s">
        <v>86</v>
      </c>
      <c r="B53" s="1" t="s">
        <v>87</v>
      </c>
      <c r="C53" s="1" t="s">
        <v>88</v>
      </c>
      <c r="D53" s="1" t="s">
        <v>89</v>
      </c>
      <c r="E53" s="1" t="s">
        <v>204</v>
      </c>
      <c r="F53" s="1" t="s">
        <v>91</v>
      </c>
      <c r="G53" s="1" t="s">
        <v>205</v>
      </c>
      <c r="H53" s="1" t="s">
        <v>93</v>
      </c>
    </row>
    <row r="54" spans="1:8">
      <c r="A54">
        <v>1</v>
      </c>
      <c r="B54" t="s">
        <v>112</v>
      </c>
      <c r="C54">
        <f>COUNTIF('Romania Students Raw'!$G$2:$G$21,A54)</f>
        <v>0</v>
      </c>
      <c r="D54" s="4">
        <f>C54/20</f>
        <v>0</v>
      </c>
      <c r="E54" s="4">
        <f>COUNTIFS('Romania Students Raw'!$B$2:$B$21,"Bulgaria",'Romania Students Raw'!$G$2:$G$21,A54)</f>
        <v>0</v>
      </c>
      <c r="F54" s="4">
        <f>E54/10</f>
        <v>0</v>
      </c>
      <c r="G54" s="4">
        <f>COUNTIFS('Romania Students Raw'!$B$2:$B$21,"Turkey",'Romania Students Raw'!$G$2:$G$21,A54)</f>
        <v>0</v>
      </c>
      <c r="H54" s="4">
        <f>G54/10</f>
        <v>0</v>
      </c>
    </row>
    <row r="55" spans="1:8">
      <c r="A55">
        <v>2</v>
      </c>
      <c r="B55" t="s">
        <v>113</v>
      </c>
      <c r="C55">
        <f>COUNTIF('Romania Students Raw'!$G$2:$G$21,A55)</f>
        <v>1</v>
      </c>
      <c r="D55" s="4">
        <f>C55/20</f>
        <v>0.05</v>
      </c>
      <c r="E55" s="4">
        <f>COUNTIFS('Romania Students Raw'!$B$2:$B$21,"Bulgaria",'Romania Students Raw'!$G$2:$G$21,A55)</f>
        <v>0</v>
      </c>
      <c r="F55" s="4">
        <f>E55/10</f>
        <v>0</v>
      </c>
      <c r="G55" s="4">
        <f>COUNTIFS('Romania Students Raw'!$B$2:$B$21,"Turkey",'Romania Students Raw'!$G$2:$G$21,A55)</f>
        <v>1</v>
      </c>
      <c r="H55" s="4">
        <f>G55/10</f>
        <v>0.1</v>
      </c>
    </row>
    <row r="56" spans="1:8">
      <c r="A56">
        <v>3</v>
      </c>
      <c r="B56" t="s">
        <v>114</v>
      </c>
      <c r="C56">
        <f>COUNTIF('Romania Students Raw'!$G$2:$G$21,A56)</f>
        <v>4</v>
      </c>
      <c r="D56" s="4">
        <f>C56/20</f>
        <v>0.2</v>
      </c>
      <c r="E56" s="4">
        <f>COUNTIFS('Romania Students Raw'!$B$2:$B$21,"Bulgaria",'Romania Students Raw'!$G$2:$G$21,A56)</f>
        <v>2</v>
      </c>
      <c r="F56" s="4">
        <f>E56/10</f>
        <v>0.2</v>
      </c>
      <c r="G56" s="4">
        <f>COUNTIFS('Romania Students Raw'!$B$2:$B$21,"Turkey",'Romania Students Raw'!$G$2:$G$21,A56)</f>
        <v>2</v>
      </c>
      <c r="H56" s="4">
        <f>G56/10</f>
        <v>0.2</v>
      </c>
    </row>
    <row r="57" spans="1:8">
      <c r="A57">
        <v>4</v>
      </c>
      <c r="B57" t="s">
        <v>115</v>
      </c>
      <c r="C57">
        <f>COUNTIF('Romania Students Raw'!$G$2:$G$21,A57)</f>
        <v>4</v>
      </c>
      <c r="D57" s="4">
        <f>C57/20</f>
        <v>0.2</v>
      </c>
      <c r="E57" s="4">
        <f>COUNTIFS('Romania Students Raw'!$B$2:$B$21,"Bulgaria",'Romania Students Raw'!$G$2:$G$21,A57)</f>
        <v>3</v>
      </c>
      <c r="F57" s="4">
        <f>E57/10</f>
        <v>0.3</v>
      </c>
      <c r="G57" s="4">
        <f>COUNTIFS('Romania Students Raw'!$B$2:$B$21,"Turkey",'Romania Students Raw'!$G$2:$G$21,A57)</f>
        <v>1</v>
      </c>
      <c r="H57" s="4">
        <f>G57/10</f>
        <v>0.1</v>
      </c>
    </row>
    <row r="58" spans="1:8">
      <c r="A58">
        <v>5</v>
      </c>
      <c r="B58" t="s">
        <v>116</v>
      </c>
      <c r="C58">
        <f>COUNTIF('Romania Students Raw'!$G$2:$G$21,A58)</f>
        <v>11</v>
      </c>
      <c r="D58" s="4">
        <f>C58/20</f>
        <v>0.55000000000000004</v>
      </c>
      <c r="E58" s="4">
        <f>COUNTIFS('Romania Students Raw'!$B$2:$B$21,"Bulgaria",'Romania Students Raw'!$G$2:$G$21,A58)</f>
        <v>5</v>
      </c>
      <c r="F58" s="4">
        <f>E58/10</f>
        <v>0.5</v>
      </c>
      <c r="G58" s="4">
        <f>COUNTIFS('Romania Students Raw'!$B$2:$B$21,"Turkey",'Romania Students Raw'!$G$2:$G$21,A58)</f>
        <v>6</v>
      </c>
      <c r="H58" s="4">
        <f>G58/10</f>
        <v>0.6</v>
      </c>
    </row>
    <row r="64" spans="1:8">
      <c r="A64" s="5" t="s">
        <v>117</v>
      </c>
      <c r="B64" s="5"/>
      <c r="C64" s="5"/>
      <c r="D64" s="5"/>
      <c r="E64" s="5"/>
      <c r="F64" s="5"/>
      <c r="G64" s="5"/>
      <c r="H64" s="5"/>
    </row>
    <row r="65" spans="1:8" ht="27.6">
      <c r="A65" s="1" t="s">
        <v>86</v>
      </c>
      <c r="B65" s="1" t="s">
        <v>87</v>
      </c>
      <c r="C65" s="1" t="s">
        <v>88</v>
      </c>
      <c r="D65" s="1" t="s">
        <v>89</v>
      </c>
      <c r="E65" s="1" t="s">
        <v>204</v>
      </c>
      <c r="F65" s="1" t="s">
        <v>91</v>
      </c>
      <c r="G65" s="1" t="s">
        <v>205</v>
      </c>
      <c r="H65" s="1" t="s">
        <v>93</v>
      </c>
    </row>
    <row r="66" spans="1:8">
      <c r="A66">
        <v>1</v>
      </c>
      <c r="B66" t="s">
        <v>112</v>
      </c>
      <c r="C66">
        <f>COUNTIF('Romania Students Raw'!$H$2:$H$21,A66)</f>
        <v>0</v>
      </c>
      <c r="D66" s="4">
        <f>C66/20</f>
        <v>0</v>
      </c>
      <c r="E66" s="4">
        <f>COUNTIFS('Romania Students Raw'!$B$2:$B$21,"Bulgaria",'Romania Students Raw'!$H$2:$H$21,A66)</f>
        <v>0</v>
      </c>
      <c r="F66" s="4">
        <f>E66/10</f>
        <v>0</v>
      </c>
      <c r="G66" s="4">
        <f>COUNTIFS('Romania Students Raw'!$B$2:$B$21,"Turkey",'Romania Students Raw'!$H$2:$H$21,A66)</f>
        <v>0</v>
      </c>
      <c r="H66" s="4">
        <f>G66/10</f>
        <v>0</v>
      </c>
    </row>
    <row r="67" spans="1:8">
      <c r="A67">
        <v>2</v>
      </c>
      <c r="B67" t="s">
        <v>113</v>
      </c>
      <c r="C67">
        <f>COUNTIF('Romania Students Raw'!$H$2:$H$21,A67)</f>
        <v>1</v>
      </c>
      <c r="D67" s="4">
        <f>C67/20</f>
        <v>0.05</v>
      </c>
      <c r="E67" s="4">
        <f>COUNTIFS('Romania Students Raw'!$B$2:$B$21,"Bulgaria",'Romania Students Raw'!$H$2:$H$21,A67)</f>
        <v>1</v>
      </c>
      <c r="F67" s="4">
        <f>E67/10</f>
        <v>0.1</v>
      </c>
      <c r="G67" s="4">
        <f>COUNTIFS('Romania Students Raw'!$B$2:$B$21,"Turkey",'Romania Students Raw'!$H$2:$H$21,A67)</f>
        <v>0</v>
      </c>
      <c r="H67" s="4">
        <f>G67/10</f>
        <v>0</v>
      </c>
    </row>
    <row r="68" spans="1:8">
      <c r="A68">
        <v>3</v>
      </c>
      <c r="B68" t="s">
        <v>114</v>
      </c>
      <c r="C68">
        <f>COUNTIF('Romania Students Raw'!$H$2:$H$21,A68)</f>
        <v>0</v>
      </c>
      <c r="D68" s="4">
        <f>C68/20</f>
        <v>0</v>
      </c>
      <c r="E68" s="4">
        <f>COUNTIFS('Romania Students Raw'!$B$2:$B$21,"Bulgaria",'Romania Students Raw'!$H$2:$H$21,A68)</f>
        <v>0</v>
      </c>
      <c r="F68" s="4">
        <f>E68/10</f>
        <v>0</v>
      </c>
      <c r="G68" s="4">
        <f>COUNTIFS('Romania Students Raw'!$B$2:$B$21,"Turkey",'Romania Students Raw'!$H$2:$H$21,A68)</f>
        <v>0</v>
      </c>
      <c r="H68" s="4">
        <f>G68/10</f>
        <v>0</v>
      </c>
    </row>
    <row r="69" spans="1:8">
      <c r="A69">
        <v>4</v>
      </c>
      <c r="B69" t="s">
        <v>115</v>
      </c>
      <c r="C69">
        <f>COUNTIF('Romania Students Raw'!$H$2:$H$21,A69)</f>
        <v>5</v>
      </c>
      <c r="D69" s="4">
        <f>C69/20</f>
        <v>0.25</v>
      </c>
      <c r="E69" s="4">
        <f>COUNTIFS('Romania Students Raw'!$B$2:$B$21,"Bulgaria",'Romania Students Raw'!$H$2:$H$21,A69)</f>
        <v>4</v>
      </c>
      <c r="F69" s="4">
        <f>E69/10</f>
        <v>0.4</v>
      </c>
      <c r="G69" s="4">
        <f>COUNTIFS('Romania Students Raw'!$B$2:$B$21,"Turkey",'Romania Students Raw'!$H$2:$H$21,A69)</f>
        <v>1</v>
      </c>
      <c r="H69" s="4">
        <f>G69/10</f>
        <v>0.1</v>
      </c>
    </row>
    <row r="70" spans="1:8">
      <c r="A70">
        <v>5</v>
      </c>
      <c r="B70" t="s">
        <v>116</v>
      </c>
      <c r="C70">
        <f>COUNTIF('Romania Students Raw'!$H$2:$H$21,A70)</f>
        <v>14</v>
      </c>
      <c r="D70" s="4">
        <f>C70/20</f>
        <v>0.7</v>
      </c>
      <c r="E70" s="4">
        <f>COUNTIFS('Romania Students Raw'!$B$2:$B$21,"Bulgaria",'Romania Students Raw'!$H$2:$H$21,A70)</f>
        <v>5</v>
      </c>
      <c r="F70" s="4">
        <f>E70/10</f>
        <v>0.5</v>
      </c>
      <c r="G70" s="4">
        <f>COUNTIFS('Romania Students Raw'!$B$2:$B$21,"Turkey",'Romania Students Raw'!$H$2:$H$21,A70)</f>
        <v>9</v>
      </c>
      <c r="H70" s="4">
        <f>G70/10</f>
        <v>0.9</v>
      </c>
    </row>
    <row r="76" spans="1:8">
      <c r="A76" s="5" t="s">
        <v>118</v>
      </c>
      <c r="B76" s="5"/>
      <c r="C76" s="5"/>
      <c r="D76" s="5"/>
      <c r="E76" s="5"/>
      <c r="F76" s="5"/>
      <c r="G76" s="5"/>
      <c r="H76" s="5"/>
    </row>
    <row r="77" spans="1:8" ht="27.6">
      <c r="A77" s="1" t="s">
        <v>86</v>
      </c>
      <c r="B77" s="1" t="s">
        <v>87</v>
      </c>
      <c r="C77" s="1" t="s">
        <v>88</v>
      </c>
      <c r="D77" s="1" t="s">
        <v>89</v>
      </c>
      <c r="E77" s="1" t="s">
        <v>204</v>
      </c>
      <c r="F77" s="1" t="s">
        <v>91</v>
      </c>
      <c r="G77" s="1" t="s">
        <v>205</v>
      </c>
      <c r="H77" s="1" t="s">
        <v>93</v>
      </c>
    </row>
    <row r="78" spans="1:8">
      <c r="A78">
        <v>1</v>
      </c>
      <c r="B78" t="s">
        <v>112</v>
      </c>
      <c r="C78">
        <f>COUNTIF('Romania Students Raw'!$I$2:$I$21,A78)</f>
        <v>0</v>
      </c>
      <c r="D78" s="4">
        <f>C78/20</f>
        <v>0</v>
      </c>
      <c r="E78" s="4">
        <f>COUNTIFS('Romania Students Raw'!$B$2:$B$21,"Bulgaria",'Romania Students Raw'!$I$2:$I$21,A78)</f>
        <v>0</v>
      </c>
      <c r="F78" s="4">
        <f>E78/10</f>
        <v>0</v>
      </c>
      <c r="G78" s="4">
        <f>COUNTIFS('Romania Students Raw'!$B$2:$B$21,"Turkey",'Romania Students Raw'!$I$2:$I$21,A78)</f>
        <v>0</v>
      </c>
      <c r="H78" s="4">
        <f>G78/10</f>
        <v>0</v>
      </c>
    </row>
    <row r="79" spans="1:8">
      <c r="A79">
        <v>2</v>
      </c>
      <c r="B79" t="s">
        <v>113</v>
      </c>
      <c r="C79">
        <f>COUNTIF('Romania Students Raw'!$I$2:$I$21,A79)</f>
        <v>1</v>
      </c>
      <c r="D79" s="4">
        <f>C79/20</f>
        <v>0.05</v>
      </c>
      <c r="E79" s="4">
        <f>COUNTIFS('Romania Students Raw'!$B$2:$B$21,"Bulgaria",'Romania Students Raw'!$I$2:$I$21,A79)</f>
        <v>1</v>
      </c>
      <c r="F79" s="4">
        <f>E79/10</f>
        <v>0.1</v>
      </c>
      <c r="G79" s="4">
        <f>COUNTIFS('Romania Students Raw'!$B$2:$B$21,"Turkey",'Romania Students Raw'!$I$2:$I$21,A79)</f>
        <v>0</v>
      </c>
      <c r="H79" s="4">
        <f>G79/10</f>
        <v>0</v>
      </c>
    </row>
    <row r="80" spans="1:8">
      <c r="A80">
        <v>3</v>
      </c>
      <c r="B80" t="s">
        <v>114</v>
      </c>
      <c r="C80">
        <f>COUNTIF('Romania Students Raw'!$I$2:$I$21,A80)</f>
        <v>0</v>
      </c>
      <c r="D80" s="4">
        <f>C80/20</f>
        <v>0</v>
      </c>
      <c r="E80" s="4">
        <f>COUNTIFS('Romania Students Raw'!$B$2:$B$21,"Bulgaria",'Romania Students Raw'!$I$2:$I$21,A80)</f>
        <v>0</v>
      </c>
      <c r="F80" s="4">
        <f>E80/10</f>
        <v>0</v>
      </c>
      <c r="G80" s="4">
        <f>COUNTIFS('Romania Students Raw'!$B$2:$B$21,"Turkey",'Romania Students Raw'!$I$2:$I$21,A80)</f>
        <v>0</v>
      </c>
      <c r="H80" s="4">
        <f>G80/10</f>
        <v>0</v>
      </c>
    </row>
    <row r="81" spans="1:8">
      <c r="A81">
        <v>4</v>
      </c>
      <c r="B81" t="s">
        <v>115</v>
      </c>
      <c r="C81">
        <f>COUNTIF('Romania Students Raw'!$I$2:$I$21,A81)</f>
        <v>4</v>
      </c>
      <c r="D81" s="4">
        <f>C81/20</f>
        <v>0.2</v>
      </c>
      <c r="E81" s="4">
        <f>COUNTIFS('Romania Students Raw'!$B$2:$B$21,"Bulgaria",'Romania Students Raw'!$I$2:$I$21,A81)</f>
        <v>2</v>
      </c>
      <c r="F81" s="4">
        <f>E81/10</f>
        <v>0.2</v>
      </c>
      <c r="G81" s="4">
        <f>COUNTIFS('Romania Students Raw'!$B$2:$B$21,"Turkey",'Romania Students Raw'!$I$2:$I$21,A81)</f>
        <v>2</v>
      </c>
      <c r="H81" s="4">
        <f>G81/10</f>
        <v>0.2</v>
      </c>
    </row>
    <row r="82" spans="1:8">
      <c r="A82">
        <v>5</v>
      </c>
      <c r="B82" t="s">
        <v>116</v>
      </c>
      <c r="C82">
        <f>COUNTIF('Romania Students Raw'!$I$2:$I$21,A82)</f>
        <v>15</v>
      </c>
      <c r="D82" s="4">
        <f>C82/20</f>
        <v>0.75</v>
      </c>
      <c r="E82" s="4">
        <f>COUNTIFS('Romania Students Raw'!$B$2:$B$21,"Bulgaria",'Romania Students Raw'!$I$2:$I$21,A82)</f>
        <v>7</v>
      </c>
      <c r="F82" s="4">
        <f>E82/10</f>
        <v>0.7</v>
      </c>
      <c r="G82" s="4">
        <f>COUNTIFS('Romania Students Raw'!$B$2:$B$21,"Turkey",'Romania Students Raw'!$I$2:$I$21,A82)</f>
        <v>8</v>
      </c>
      <c r="H82" s="4">
        <f>G82/10</f>
        <v>0.8</v>
      </c>
    </row>
    <row r="88" spans="1:8">
      <c r="A88" s="5" t="s">
        <v>119</v>
      </c>
      <c r="B88" s="5"/>
      <c r="C88" s="5"/>
      <c r="D88" s="5"/>
      <c r="E88" s="5"/>
      <c r="F88" s="5"/>
      <c r="G88" s="5"/>
      <c r="H88" s="5"/>
    </row>
    <row r="89" spans="1:8" ht="27.6">
      <c r="A89" s="1" t="s">
        <v>86</v>
      </c>
      <c r="B89" s="1" t="s">
        <v>87</v>
      </c>
      <c r="C89" s="1" t="s">
        <v>88</v>
      </c>
      <c r="D89" s="1" t="s">
        <v>89</v>
      </c>
      <c r="E89" s="1" t="s">
        <v>204</v>
      </c>
      <c r="F89" s="1" t="s">
        <v>91</v>
      </c>
      <c r="G89" s="1" t="s">
        <v>205</v>
      </c>
      <c r="H89" s="1" t="s">
        <v>93</v>
      </c>
    </row>
    <row r="90" spans="1:8">
      <c r="A90">
        <v>1</v>
      </c>
      <c r="B90" t="s">
        <v>112</v>
      </c>
      <c r="C90">
        <f>COUNTIF('Romania Students Raw'!$J$2:$J$21,A90)</f>
        <v>0</v>
      </c>
      <c r="D90" s="4">
        <f>C90/20</f>
        <v>0</v>
      </c>
      <c r="E90" s="4">
        <f>COUNTIFS('Romania Students Raw'!$B$2:$B$21,"Bulgaria",'Romania Students Raw'!$J$2:$J$21,A90)</f>
        <v>0</v>
      </c>
      <c r="F90" s="4">
        <f>E90/10</f>
        <v>0</v>
      </c>
      <c r="G90" s="4">
        <f>COUNTIFS('Romania Students Raw'!$B$2:$B$21,"Turkey",'Romania Students Raw'!$J$2:$J$21,A90)</f>
        <v>0</v>
      </c>
      <c r="H90" s="4">
        <f>G90/10</f>
        <v>0</v>
      </c>
    </row>
    <row r="91" spans="1:8">
      <c r="A91">
        <v>2</v>
      </c>
      <c r="B91" t="s">
        <v>113</v>
      </c>
      <c r="C91">
        <f>COUNTIF('Romania Students Raw'!$J$2:$J$21,A91)</f>
        <v>0</v>
      </c>
      <c r="D91" s="4">
        <f>C91/20</f>
        <v>0</v>
      </c>
      <c r="E91" s="4">
        <f>COUNTIFS('Romania Students Raw'!$B$2:$B$21,"Bulgaria",'Romania Students Raw'!$J$2:$J$21,A91)</f>
        <v>0</v>
      </c>
      <c r="F91" s="4">
        <f>E91/10</f>
        <v>0</v>
      </c>
      <c r="G91" s="4">
        <f>COUNTIFS('Romania Students Raw'!$B$2:$B$21,"Turkey",'Romania Students Raw'!$J$2:$J$21,A91)</f>
        <v>0</v>
      </c>
      <c r="H91" s="4">
        <f>G91/10</f>
        <v>0</v>
      </c>
    </row>
    <row r="92" spans="1:8">
      <c r="A92">
        <v>3</v>
      </c>
      <c r="B92" t="s">
        <v>114</v>
      </c>
      <c r="C92">
        <f>COUNTIF('Romania Students Raw'!$J$2:$J$21,A92)</f>
        <v>2</v>
      </c>
      <c r="D92" s="4">
        <f>C92/20</f>
        <v>0.1</v>
      </c>
      <c r="E92" s="4">
        <f>COUNTIFS('Romania Students Raw'!$B$2:$B$21,"Bulgaria",'Romania Students Raw'!$J$2:$J$21,A92)</f>
        <v>2</v>
      </c>
      <c r="F92" s="4">
        <f>E92/10</f>
        <v>0.2</v>
      </c>
      <c r="G92" s="4">
        <f>COUNTIFS('Romania Students Raw'!$B$2:$B$21,"Turkey",'Romania Students Raw'!$J$2:$J$21,A92)</f>
        <v>0</v>
      </c>
      <c r="H92" s="4">
        <f>G92/10</f>
        <v>0</v>
      </c>
    </row>
    <row r="93" spans="1:8">
      <c r="A93">
        <v>4</v>
      </c>
      <c r="B93" t="s">
        <v>115</v>
      </c>
      <c r="C93">
        <f>COUNTIF('Romania Students Raw'!$J$2:$J$21,A93)</f>
        <v>7</v>
      </c>
      <c r="D93" s="4">
        <f>C93/20</f>
        <v>0.35</v>
      </c>
      <c r="E93" s="4">
        <f>COUNTIFS('Romania Students Raw'!$B$2:$B$21,"Bulgaria",'Romania Students Raw'!$J$2:$J$21,A93)</f>
        <v>2</v>
      </c>
      <c r="F93" s="4">
        <f>E93/10</f>
        <v>0.2</v>
      </c>
      <c r="G93" s="4">
        <f>COUNTIFS('Romania Students Raw'!$B$2:$B$21,"Turkey",'Romania Students Raw'!$J$2:$J$21,A93)</f>
        <v>5</v>
      </c>
      <c r="H93" s="4">
        <f>G93/10</f>
        <v>0.5</v>
      </c>
    </row>
    <row r="94" spans="1:8">
      <c r="A94">
        <v>5</v>
      </c>
      <c r="B94" t="s">
        <v>116</v>
      </c>
      <c r="C94">
        <f>COUNTIF('Romania Students Raw'!$J$2:$J$21,A94)</f>
        <v>11</v>
      </c>
      <c r="D94" s="4">
        <f>C94/20</f>
        <v>0.55000000000000004</v>
      </c>
      <c r="E94" s="4">
        <f>COUNTIFS('Romania Students Raw'!$B$2:$B$21,"Bulgaria",'Romania Students Raw'!$J$2:$J$21,A94)</f>
        <v>6</v>
      </c>
      <c r="F94" s="4">
        <f>E94/10</f>
        <v>0.6</v>
      </c>
      <c r="G94" s="4">
        <f>COUNTIFS('Romania Students Raw'!$B$2:$B$21,"Turkey",'Romania Students Raw'!$J$2:$J$21,A94)</f>
        <v>5</v>
      </c>
      <c r="H94" s="4">
        <f>G94/10</f>
        <v>0.5</v>
      </c>
    </row>
    <row r="100" spans="1:8">
      <c r="A100" s="5" t="s">
        <v>120</v>
      </c>
      <c r="B100" s="5"/>
      <c r="C100" s="5"/>
      <c r="D100" s="5"/>
      <c r="E100" s="5"/>
      <c r="F100" s="5"/>
      <c r="G100" s="5"/>
      <c r="H100" s="5"/>
    </row>
    <row r="101" spans="1:8" ht="27.6">
      <c r="A101" s="1" t="s">
        <v>86</v>
      </c>
      <c r="B101" s="1" t="s">
        <v>87</v>
      </c>
      <c r="C101" s="1" t="s">
        <v>88</v>
      </c>
      <c r="D101" s="1" t="s">
        <v>89</v>
      </c>
      <c r="E101" s="1" t="s">
        <v>204</v>
      </c>
      <c r="F101" s="1" t="s">
        <v>91</v>
      </c>
      <c r="G101" s="1" t="s">
        <v>205</v>
      </c>
      <c r="H101" s="1" t="s">
        <v>93</v>
      </c>
    </row>
    <row r="102" spans="1:8">
      <c r="A102">
        <v>1</v>
      </c>
      <c r="B102" t="s">
        <v>106</v>
      </c>
      <c r="C102">
        <f>COUNTIF('Romania Students Raw'!$K$2:$K$21,A102)</f>
        <v>2</v>
      </c>
      <c r="D102" s="4">
        <f>C102/20</f>
        <v>0.1</v>
      </c>
      <c r="E102" s="4">
        <f>COUNTIFS('Romania Students Raw'!$B$2:$B$21,"Bulgaria",'Romania Students Raw'!$K$2:$K$21,A102)</f>
        <v>2</v>
      </c>
      <c r="F102" s="4">
        <f>E102/10</f>
        <v>0.2</v>
      </c>
      <c r="G102" s="4">
        <f>COUNTIFS('Romania Students Raw'!$B$2:$B$21,"Turkey",'Romania Students Raw'!$K$2:$K$21,A102)</f>
        <v>0</v>
      </c>
      <c r="H102" s="4">
        <f>G102/10</f>
        <v>0</v>
      </c>
    </row>
    <row r="103" spans="1:8">
      <c r="A103">
        <v>2</v>
      </c>
      <c r="B103" t="s">
        <v>107</v>
      </c>
      <c r="C103">
        <f>COUNTIF('Romania Students Raw'!$K$2:$K$21,A103)</f>
        <v>0</v>
      </c>
      <c r="D103" s="4">
        <f>C103/20</f>
        <v>0</v>
      </c>
      <c r="E103" s="4">
        <f>COUNTIFS('Romania Students Raw'!$B$2:$B$21,"Bulgaria",'Romania Students Raw'!$K$2:$K$21,A103)</f>
        <v>0</v>
      </c>
      <c r="F103" s="4">
        <f>E103/10</f>
        <v>0</v>
      </c>
      <c r="G103" s="4">
        <f>COUNTIFS('Romania Students Raw'!$B$2:$B$21,"Turkey",'Romania Students Raw'!$K$2:$K$21,A103)</f>
        <v>0</v>
      </c>
      <c r="H103" s="4">
        <f>G103/10</f>
        <v>0</v>
      </c>
    </row>
    <row r="104" spans="1:8">
      <c r="A104">
        <v>3</v>
      </c>
      <c r="B104" t="s">
        <v>96</v>
      </c>
      <c r="C104">
        <f>COUNTIF('Romania Students Raw'!$K$2:$K$21,A104)</f>
        <v>2</v>
      </c>
      <c r="D104" s="4">
        <f>C104/20</f>
        <v>0.1</v>
      </c>
      <c r="E104" s="4">
        <f>COUNTIFS('Romania Students Raw'!$B$2:$B$21,"Bulgaria",'Romania Students Raw'!$K$2:$K$21,A104)</f>
        <v>2</v>
      </c>
      <c r="F104" s="4">
        <f>E104/10</f>
        <v>0.2</v>
      </c>
      <c r="G104" s="4">
        <f>COUNTIFS('Romania Students Raw'!$B$2:$B$21,"Turkey",'Romania Students Raw'!$K$2:$K$21,A104)</f>
        <v>0</v>
      </c>
      <c r="H104" s="4">
        <f>G104/10</f>
        <v>0</v>
      </c>
    </row>
    <row r="105" spans="1:8">
      <c r="A105">
        <v>4</v>
      </c>
      <c r="B105" t="s">
        <v>108</v>
      </c>
      <c r="C105">
        <f>COUNTIF('Romania Students Raw'!$K$2:$K$21,A105)</f>
        <v>6</v>
      </c>
      <c r="D105" s="4">
        <f>C105/20</f>
        <v>0.3</v>
      </c>
      <c r="E105" s="4">
        <f>COUNTIFS('Romania Students Raw'!$B$2:$B$21,"Bulgaria",'Romania Students Raw'!$K$2:$K$21,A105)</f>
        <v>1</v>
      </c>
      <c r="F105" s="4">
        <f>E105/10</f>
        <v>0.1</v>
      </c>
      <c r="G105" s="4">
        <f>COUNTIFS('Romania Students Raw'!$B$2:$B$21,"Turkey",'Romania Students Raw'!$K$2:$K$21,A105)</f>
        <v>5</v>
      </c>
      <c r="H105" s="4">
        <f>G105/10</f>
        <v>0.5</v>
      </c>
    </row>
    <row r="106" spans="1:8">
      <c r="A106">
        <v>5</v>
      </c>
      <c r="B106" t="s">
        <v>109</v>
      </c>
      <c r="C106">
        <f>COUNTIF('Romania Students Raw'!$K$2:$K$21,A106)</f>
        <v>10</v>
      </c>
      <c r="D106" s="4">
        <f>C106/20</f>
        <v>0.5</v>
      </c>
      <c r="E106" s="4">
        <f>COUNTIFS('Romania Students Raw'!$B$2:$B$21,"Bulgaria",'Romania Students Raw'!$K$2:$K$21,A106)</f>
        <v>5</v>
      </c>
      <c r="F106" s="4">
        <f>E106/10</f>
        <v>0.5</v>
      </c>
      <c r="G106" s="4">
        <f>COUNTIFS('Romania Students Raw'!$B$2:$B$21,"Turkey",'Romania Students Raw'!$K$2:$K$21,A106)</f>
        <v>5</v>
      </c>
      <c r="H106" s="4">
        <f>G106/10</f>
        <v>0.5</v>
      </c>
    </row>
    <row r="112" spans="1:8">
      <c r="A112" s="5" t="s">
        <v>121</v>
      </c>
      <c r="B112" s="5"/>
      <c r="C112" s="5"/>
      <c r="D112" s="5"/>
      <c r="E112" s="5"/>
      <c r="F112" s="5"/>
      <c r="G112" s="5"/>
      <c r="H112" s="5"/>
    </row>
    <row r="113" spans="1:8" ht="27.6">
      <c r="A113" s="1" t="s">
        <v>86</v>
      </c>
      <c r="B113" s="1" t="s">
        <v>87</v>
      </c>
      <c r="C113" s="1" t="s">
        <v>88</v>
      </c>
      <c r="D113" s="1" t="s">
        <v>89</v>
      </c>
      <c r="E113" s="1" t="s">
        <v>204</v>
      </c>
      <c r="F113" s="1" t="s">
        <v>91</v>
      </c>
      <c r="G113" s="1" t="s">
        <v>205</v>
      </c>
      <c r="H113" s="1" t="s">
        <v>93</v>
      </c>
    </row>
    <row r="114" spans="1:8">
      <c r="A114">
        <v>1</v>
      </c>
      <c r="B114" t="s">
        <v>122</v>
      </c>
      <c r="C114">
        <f>COUNTIF('Romania Students Raw'!$L$2:$L$21,A114)</f>
        <v>0</v>
      </c>
      <c r="D114" s="4">
        <f>C114/20</f>
        <v>0</v>
      </c>
      <c r="E114" s="4">
        <f>COUNTIFS('Romania Students Raw'!$B$2:$B$21,"Bulgaria",'Romania Students Raw'!$L$2:$L$21,A114)</f>
        <v>0</v>
      </c>
      <c r="F114" s="4">
        <f>E114/10</f>
        <v>0</v>
      </c>
      <c r="G114" s="4">
        <f>COUNTIFS('Romania Students Raw'!$B$2:$B$21,"Turkey",'Romania Students Raw'!$L$2:$L$21,A114)</f>
        <v>0</v>
      </c>
      <c r="H114" s="4">
        <f>G114/10</f>
        <v>0</v>
      </c>
    </row>
    <row r="115" spans="1:8">
      <c r="A115">
        <v>2</v>
      </c>
      <c r="B115" t="s">
        <v>123</v>
      </c>
      <c r="C115">
        <f>COUNTIF('Romania Students Raw'!$L$2:$L$21,A115)</f>
        <v>0</v>
      </c>
      <c r="D115" s="4">
        <f>C115/20</f>
        <v>0</v>
      </c>
      <c r="E115" s="4">
        <f>COUNTIFS('Romania Students Raw'!$B$2:$B$21,"Bulgaria",'Romania Students Raw'!$L$2:$L$21,A115)</f>
        <v>0</v>
      </c>
      <c r="F115" s="4">
        <f>E115/10</f>
        <v>0</v>
      </c>
      <c r="G115" s="4">
        <f>COUNTIFS('Romania Students Raw'!$B$2:$B$21,"Turkey",'Romania Students Raw'!$L$2:$L$21,A115)</f>
        <v>0</v>
      </c>
      <c r="H115" s="4">
        <f>G115/10</f>
        <v>0</v>
      </c>
    </row>
    <row r="116" spans="1:8">
      <c r="A116">
        <v>3</v>
      </c>
      <c r="B116" t="s">
        <v>124</v>
      </c>
      <c r="C116">
        <f>COUNTIF('Romania Students Raw'!$L$2:$L$21,A116)</f>
        <v>0</v>
      </c>
      <c r="D116" s="4">
        <f>C116/20</f>
        <v>0</v>
      </c>
      <c r="E116" s="4">
        <f>COUNTIFS('Romania Students Raw'!$B$2:$B$21,"Bulgaria",'Romania Students Raw'!$L$2:$L$21,A116)</f>
        <v>0</v>
      </c>
      <c r="F116" s="4">
        <f>E116/10</f>
        <v>0</v>
      </c>
      <c r="G116" s="4">
        <f>COUNTIFS('Romania Students Raw'!$B$2:$B$21,"Turkey",'Romania Students Raw'!$L$2:$L$21,A116)</f>
        <v>0</v>
      </c>
      <c r="H116" s="4">
        <f>G116/10</f>
        <v>0</v>
      </c>
    </row>
    <row r="117" spans="1:8">
      <c r="A117">
        <v>4</v>
      </c>
      <c r="B117" t="s">
        <v>125</v>
      </c>
      <c r="C117">
        <f>COUNTIF('Romania Students Raw'!$L$2:$L$21,A117)</f>
        <v>4</v>
      </c>
      <c r="D117" s="4">
        <f>C117/20</f>
        <v>0.2</v>
      </c>
      <c r="E117" s="4">
        <f>COUNTIFS('Romania Students Raw'!$B$2:$B$21,"Bulgaria",'Romania Students Raw'!$L$2:$L$21,A117)</f>
        <v>3</v>
      </c>
      <c r="F117" s="4">
        <f>E117/10</f>
        <v>0.3</v>
      </c>
      <c r="G117" s="4">
        <f>COUNTIFS('Romania Students Raw'!$B$2:$B$21,"Turkey",'Romania Students Raw'!$L$2:$L$21,A117)</f>
        <v>1</v>
      </c>
      <c r="H117" s="4">
        <f>G117/10</f>
        <v>0.1</v>
      </c>
    </row>
    <row r="118" spans="1:8">
      <c r="A118">
        <v>5</v>
      </c>
      <c r="B118" t="s">
        <v>126</v>
      </c>
      <c r="C118">
        <f>COUNTIF('Romania Students Raw'!$L$2:$L$21,A118)</f>
        <v>16</v>
      </c>
      <c r="D118" s="4">
        <f>C118/20</f>
        <v>0.8</v>
      </c>
      <c r="E118" s="4">
        <f>COUNTIFS('Romania Students Raw'!$B$2:$B$21,"Bulgaria",'Romania Students Raw'!$L$2:$L$21,A118)</f>
        <v>7</v>
      </c>
      <c r="F118" s="4">
        <f>E118/10</f>
        <v>0.7</v>
      </c>
      <c r="G118" s="4">
        <f>COUNTIFS('Romania Students Raw'!$B$2:$B$21,"Turkey",'Romania Students Raw'!$L$2:$L$21,A118)</f>
        <v>9</v>
      </c>
      <c r="H118" s="4">
        <f>G118/10</f>
        <v>0.9</v>
      </c>
    </row>
    <row r="124" spans="1:8">
      <c r="A124" s="5" t="s">
        <v>127</v>
      </c>
      <c r="B124" s="5"/>
      <c r="C124" s="5"/>
      <c r="D124" s="5"/>
      <c r="E124" s="5"/>
      <c r="F124" s="5"/>
      <c r="G124" s="5"/>
      <c r="H124" s="5"/>
    </row>
    <row r="125" spans="1:8" ht="27.6">
      <c r="A125" s="1" t="s">
        <v>86</v>
      </c>
      <c r="B125" s="1" t="s">
        <v>87</v>
      </c>
      <c r="C125" s="1" t="s">
        <v>88</v>
      </c>
      <c r="D125" s="1" t="s">
        <v>89</v>
      </c>
      <c r="E125" s="1" t="s">
        <v>204</v>
      </c>
      <c r="F125" s="1" t="s">
        <v>91</v>
      </c>
      <c r="G125" s="1" t="s">
        <v>205</v>
      </c>
      <c r="H125" s="1" t="s">
        <v>93</v>
      </c>
    </row>
    <row r="126" spans="1:8">
      <c r="A126">
        <v>1</v>
      </c>
      <c r="B126" t="s">
        <v>128</v>
      </c>
      <c r="C126">
        <f>COUNTIF('Romania Students Raw'!$M$2:$M$21,A126)</f>
        <v>0</v>
      </c>
      <c r="D126" s="4">
        <f>C126/20</f>
        <v>0</v>
      </c>
      <c r="E126" s="4">
        <f>COUNTIFS('Romania Students Raw'!$B$2:$B$21,"Bulgaria",'Romania Students Raw'!$M$2:$M$21,A126)</f>
        <v>0</v>
      </c>
      <c r="F126" s="4">
        <f>E126/10</f>
        <v>0</v>
      </c>
      <c r="G126" s="4">
        <f>COUNTIFS('Romania Students Raw'!$B$2:$B$21,"Turkey",'Romania Students Raw'!$M$2:$M$21,A126)</f>
        <v>0</v>
      </c>
      <c r="H126" s="4">
        <f>G126/10</f>
        <v>0</v>
      </c>
    </row>
    <row r="127" spans="1:8">
      <c r="A127">
        <v>2</v>
      </c>
      <c r="B127" t="s">
        <v>129</v>
      </c>
      <c r="C127">
        <f>COUNTIF('Romania Students Raw'!$M$2:$M$21,A127)</f>
        <v>0</v>
      </c>
      <c r="D127" s="4">
        <f>C127/20</f>
        <v>0</v>
      </c>
      <c r="E127" s="4">
        <f>COUNTIFS('Romania Students Raw'!$B$2:$B$21,"Bulgaria",'Romania Students Raw'!$M$2:$M$21,A127)</f>
        <v>0</v>
      </c>
      <c r="F127" s="4">
        <f>E127/10</f>
        <v>0</v>
      </c>
      <c r="G127" s="4">
        <f>COUNTIFS('Romania Students Raw'!$B$2:$B$21,"Turkey",'Romania Students Raw'!$M$2:$M$21,A127)</f>
        <v>0</v>
      </c>
      <c r="H127" s="4">
        <f>G127/10</f>
        <v>0</v>
      </c>
    </row>
    <row r="128" spans="1:8">
      <c r="A128">
        <v>3</v>
      </c>
      <c r="B128" t="s">
        <v>130</v>
      </c>
      <c r="C128">
        <f>COUNTIF('Romania Students Raw'!$M$2:$M$21,A128)</f>
        <v>4</v>
      </c>
      <c r="D128" s="4">
        <f>C128/20</f>
        <v>0.2</v>
      </c>
      <c r="E128" s="4">
        <f>COUNTIFS('Romania Students Raw'!$B$2:$B$21,"Bulgaria",'Romania Students Raw'!$M$2:$M$21,A128)</f>
        <v>2</v>
      </c>
      <c r="F128" s="4">
        <f>E128/10</f>
        <v>0.2</v>
      </c>
      <c r="G128" s="4">
        <f>COUNTIFS('Romania Students Raw'!$B$2:$B$21,"Turkey",'Romania Students Raw'!$M$2:$M$21,A128)</f>
        <v>2</v>
      </c>
      <c r="H128" s="4">
        <f>G128/10</f>
        <v>0.2</v>
      </c>
    </row>
    <row r="129" spans="1:8">
      <c r="A129">
        <v>4</v>
      </c>
      <c r="B129" t="s">
        <v>131</v>
      </c>
      <c r="C129">
        <f>COUNTIF('Romania Students Raw'!$M$2:$M$21,A129)</f>
        <v>7</v>
      </c>
      <c r="D129" s="4">
        <f>C129/20</f>
        <v>0.35</v>
      </c>
      <c r="E129" s="4">
        <f>COUNTIFS('Romania Students Raw'!$B$2:$B$21,"Bulgaria",'Romania Students Raw'!$M$2:$M$21,A129)</f>
        <v>4</v>
      </c>
      <c r="F129" s="4">
        <f>E129/10</f>
        <v>0.4</v>
      </c>
      <c r="G129" s="4">
        <f>COUNTIFS('Romania Students Raw'!$B$2:$B$21,"Turkey",'Romania Students Raw'!$M$2:$M$21,A129)</f>
        <v>3</v>
      </c>
      <c r="H129" s="4">
        <f>G129/10</f>
        <v>0.3</v>
      </c>
    </row>
    <row r="130" spans="1:8">
      <c r="A130">
        <v>5</v>
      </c>
      <c r="B130" t="s">
        <v>132</v>
      </c>
      <c r="C130">
        <f>COUNTIF('Romania Students Raw'!$M$2:$M$21,A130)</f>
        <v>9</v>
      </c>
      <c r="D130" s="4">
        <f>C130/20</f>
        <v>0.45</v>
      </c>
      <c r="E130" s="4">
        <f>COUNTIFS('Romania Students Raw'!$B$2:$B$21,"Bulgaria",'Romania Students Raw'!$M$2:$M$21,A130)</f>
        <v>4</v>
      </c>
      <c r="F130" s="4">
        <f>E130/10</f>
        <v>0.4</v>
      </c>
      <c r="G130" s="4">
        <f>COUNTIFS('Romania Students Raw'!$B$2:$B$21,"Turkey",'Romania Students Raw'!$M$2:$M$21,A130)</f>
        <v>5</v>
      </c>
      <c r="H130" s="4">
        <f>G130/10</f>
        <v>0.5</v>
      </c>
    </row>
    <row r="136" spans="1:8">
      <c r="A136" s="5" t="s">
        <v>133</v>
      </c>
      <c r="B136" s="5"/>
      <c r="C136" s="5"/>
      <c r="D136" s="5"/>
      <c r="E136" s="5"/>
      <c r="F136" s="5"/>
      <c r="G136" s="5"/>
      <c r="H136" s="5"/>
    </row>
    <row r="137" spans="1:8" ht="27.6">
      <c r="A137" s="1" t="s">
        <v>86</v>
      </c>
      <c r="B137" s="1" t="s">
        <v>87</v>
      </c>
      <c r="C137" s="1" t="s">
        <v>88</v>
      </c>
      <c r="D137" s="1" t="s">
        <v>89</v>
      </c>
      <c r="E137" s="1" t="s">
        <v>204</v>
      </c>
      <c r="F137" s="1" t="s">
        <v>91</v>
      </c>
      <c r="G137" s="1" t="s">
        <v>205</v>
      </c>
      <c r="H137" s="1" t="s">
        <v>93</v>
      </c>
    </row>
    <row r="138" spans="1:8">
      <c r="A138">
        <v>1</v>
      </c>
      <c r="B138" t="s">
        <v>134</v>
      </c>
      <c r="C138">
        <f>COUNTIF('Romania Students Raw'!$N$2:$N$21,A138)</f>
        <v>0</v>
      </c>
      <c r="D138" s="4">
        <f>C138/20</f>
        <v>0</v>
      </c>
      <c r="E138" s="4">
        <f>COUNTIFS('Romania Students Raw'!$B$2:$B$21,"Bulgaria",'Romania Students Raw'!$N$2:$N$21,A138)</f>
        <v>0</v>
      </c>
      <c r="F138" s="4">
        <f>E138/10</f>
        <v>0</v>
      </c>
      <c r="G138" s="4">
        <f>COUNTIFS('Romania Students Raw'!$B$2:$B$21,"Turkey",'Romania Students Raw'!$N$2:$N$21,A138)</f>
        <v>0</v>
      </c>
      <c r="H138" s="4">
        <f>G138/10</f>
        <v>0</v>
      </c>
    </row>
    <row r="139" spans="1:8">
      <c r="A139">
        <v>2</v>
      </c>
      <c r="B139" t="s">
        <v>135</v>
      </c>
      <c r="C139">
        <f>COUNTIF('Romania Students Raw'!$N$2:$N$21,A139)</f>
        <v>0</v>
      </c>
      <c r="D139" s="4">
        <f>C139/20</f>
        <v>0</v>
      </c>
      <c r="E139" s="4">
        <f>COUNTIFS('Romania Students Raw'!$B$2:$B$21,"Bulgaria",'Romania Students Raw'!$N$2:$N$21,A139)</f>
        <v>0</v>
      </c>
      <c r="F139" s="4">
        <f>E139/10</f>
        <v>0</v>
      </c>
      <c r="G139" s="4">
        <f>COUNTIFS('Romania Students Raw'!$B$2:$B$21,"Turkey",'Romania Students Raw'!$N$2:$N$21,A139)</f>
        <v>0</v>
      </c>
      <c r="H139" s="4">
        <f>G139/10</f>
        <v>0</v>
      </c>
    </row>
    <row r="140" spans="1:8">
      <c r="A140">
        <v>3</v>
      </c>
      <c r="B140" t="s">
        <v>136</v>
      </c>
      <c r="C140">
        <f>COUNTIF('Romania Students Raw'!$N$2:$N$21,A140)</f>
        <v>2</v>
      </c>
      <c r="D140" s="4">
        <f>C140/20</f>
        <v>0.1</v>
      </c>
      <c r="E140" s="4">
        <f>COUNTIFS('Romania Students Raw'!$B$2:$B$21,"Bulgaria",'Romania Students Raw'!$N$2:$N$21,A140)</f>
        <v>1</v>
      </c>
      <c r="F140" s="4">
        <f>E140/10</f>
        <v>0.1</v>
      </c>
      <c r="G140" s="4">
        <f>COUNTIFS('Romania Students Raw'!$B$2:$B$21,"Turkey",'Romania Students Raw'!$N$2:$N$21,A140)</f>
        <v>1</v>
      </c>
      <c r="H140" s="4">
        <f>G140/10</f>
        <v>0.1</v>
      </c>
    </row>
    <row r="141" spans="1:8">
      <c r="A141">
        <v>4</v>
      </c>
      <c r="B141" t="s">
        <v>137</v>
      </c>
      <c r="C141">
        <f>COUNTIF('Romania Students Raw'!$N$2:$N$21,A141)</f>
        <v>4</v>
      </c>
      <c r="D141" s="4">
        <f>C141/20</f>
        <v>0.2</v>
      </c>
      <c r="E141" s="4">
        <f>COUNTIFS('Romania Students Raw'!$B$2:$B$21,"Bulgaria",'Romania Students Raw'!$N$2:$N$21,A141)</f>
        <v>3</v>
      </c>
      <c r="F141" s="4">
        <f>E141/10</f>
        <v>0.3</v>
      </c>
      <c r="G141" s="4">
        <f>COUNTIFS('Romania Students Raw'!$B$2:$B$21,"Turkey",'Romania Students Raw'!$N$2:$N$21,A141)</f>
        <v>1</v>
      </c>
      <c r="H141" s="4">
        <f>G141/10</f>
        <v>0.1</v>
      </c>
    </row>
    <row r="142" spans="1:8">
      <c r="A142">
        <v>5</v>
      </c>
      <c r="B142" t="s">
        <v>138</v>
      </c>
      <c r="C142">
        <f>COUNTIF('Romania Students Raw'!$N$2:$N$21,A142)</f>
        <v>14</v>
      </c>
      <c r="D142" s="4">
        <f>C142/20</f>
        <v>0.7</v>
      </c>
      <c r="E142" s="4">
        <f>COUNTIFS('Romania Students Raw'!$B$2:$B$21,"Bulgaria",'Romania Students Raw'!$N$2:$N$21,A142)</f>
        <v>6</v>
      </c>
      <c r="F142" s="4">
        <f>E142/10</f>
        <v>0.6</v>
      </c>
      <c r="G142" s="4">
        <f>COUNTIFS('Romania Students Raw'!$B$2:$B$21,"Turkey",'Romania Students Raw'!$N$2:$N$21,A142)</f>
        <v>8</v>
      </c>
      <c r="H142" s="4">
        <f>G142/10</f>
        <v>0.8</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{AE85FA61-3FD3-84A2-EEBF-60681585441B}</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{E11F037E-8059-F557-F1AE-7ED484E736FF}</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{C7033A3A-0FEF-0AA3-425D-08C437AB05B7}</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{7172F894-6644-F481-F14B-92E3396E422F}</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{C3A643D0-4701-8019-7556-181BDC9A456A}</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{FEAA490A-7FCF-4B41-50F3-9F5B1A1B4A5B}</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{7320440A-7FB2-1D9F-36E0-485269038471}</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{1346AEE4-9DF6-8934-1629-7E82FBCABE7B}</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{BDBFEE67-59E5-4BAA-66CA-FF36FE09AF08}</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{E3D3467E-744A-EC54-E4A1-C68ACCB731A6}</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{F1A586AC-B477-7F29-EEAF-16DF1370D5F8}</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{A0A2E32C-1E89-433A-E2DF-F5B9A794C983}</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AE85FA61-3FD3-84A2-EEBF-60681585441B}">
            <x14:dataBar>
              <x14:cfvo type="min"/>
              <x14:cfvo type="max"/>
              <x14:negativeFillColor auto="1"/>
              <x14:axisColor auto="1"/>
            </x14:dataBar>
          </x14:cfRule>
          <xm:sqref>D6:D10</xm:sqref>
        </x14:conditionalFormatting>
        <x14:conditionalFormatting xmlns:xm="http://schemas.microsoft.com/office/excel/2006/main">
          <x14:cfRule type="dataBar" id="{E11F037E-8059-F557-F1AE-7ED484E736FF}">
            <x14:dataBar>
              <x14:cfvo type="min"/>
              <x14:cfvo type="max"/>
              <x14:negativeFillColor auto="1"/>
              <x14:axisColor auto="1"/>
            </x14:dataBar>
          </x14:cfRule>
          <xm:sqref>D18:D22</xm:sqref>
        </x14:conditionalFormatting>
        <x14:conditionalFormatting xmlns:xm="http://schemas.microsoft.com/office/excel/2006/main">
          <x14:cfRule type="dataBar" id="{C7033A3A-0FEF-0AA3-425D-08C437AB05B7}">
            <x14:dataBar>
              <x14:cfvo type="min"/>
              <x14:cfvo type="max"/>
              <x14:negativeFillColor auto="1"/>
              <x14:axisColor auto="1"/>
            </x14:dataBar>
          </x14:cfRule>
          <xm:sqref>D30:D34</xm:sqref>
        </x14:conditionalFormatting>
        <x14:conditionalFormatting xmlns:xm="http://schemas.microsoft.com/office/excel/2006/main">
          <x14:cfRule type="dataBar" id="{7172F894-6644-F481-F14B-92E3396E422F}">
            <x14:dataBar>
              <x14:cfvo type="min"/>
              <x14:cfvo type="max"/>
              <x14:negativeFillColor auto="1"/>
              <x14:axisColor auto="1"/>
            </x14:dataBar>
          </x14:cfRule>
          <xm:sqref>D42:D46</xm:sqref>
        </x14:conditionalFormatting>
        <x14:conditionalFormatting xmlns:xm="http://schemas.microsoft.com/office/excel/2006/main">
          <x14:cfRule type="dataBar" id="{C3A643D0-4701-8019-7556-181BDC9A456A}">
            <x14:dataBar>
              <x14:cfvo type="min"/>
              <x14:cfvo type="max"/>
              <x14:negativeFillColor auto="1"/>
              <x14:axisColor auto="1"/>
            </x14:dataBar>
          </x14:cfRule>
          <xm:sqref>D54:D58</xm:sqref>
        </x14:conditionalFormatting>
        <x14:conditionalFormatting xmlns:xm="http://schemas.microsoft.com/office/excel/2006/main">
          <x14:cfRule type="dataBar" id="{FEAA490A-7FCF-4B41-50F3-9F5B1A1B4A5B}">
            <x14:dataBar>
              <x14:cfvo type="min"/>
              <x14:cfvo type="max"/>
              <x14:negativeFillColor auto="1"/>
              <x14:axisColor auto="1"/>
            </x14:dataBar>
          </x14:cfRule>
          <xm:sqref>D66:D70</xm:sqref>
        </x14:conditionalFormatting>
        <x14:conditionalFormatting xmlns:xm="http://schemas.microsoft.com/office/excel/2006/main">
          <x14:cfRule type="dataBar" id="{7320440A-7FB2-1D9F-36E0-485269038471}">
            <x14:dataBar>
              <x14:cfvo type="min"/>
              <x14:cfvo type="max"/>
              <x14:negativeFillColor auto="1"/>
              <x14:axisColor auto="1"/>
            </x14:dataBar>
          </x14:cfRule>
          <xm:sqref>D78:D82</xm:sqref>
        </x14:conditionalFormatting>
        <x14:conditionalFormatting xmlns:xm="http://schemas.microsoft.com/office/excel/2006/main">
          <x14:cfRule type="dataBar" id="{1346AEE4-9DF6-8934-1629-7E82FBCABE7B}">
            <x14:dataBar>
              <x14:cfvo type="min"/>
              <x14:cfvo type="max"/>
              <x14:negativeFillColor auto="1"/>
              <x14:axisColor auto="1"/>
            </x14:dataBar>
          </x14:cfRule>
          <xm:sqref>D90:D94</xm:sqref>
        </x14:conditionalFormatting>
        <x14:conditionalFormatting xmlns:xm="http://schemas.microsoft.com/office/excel/2006/main">
          <x14:cfRule type="dataBar" id="{BDBFEE67-59E5-4BAA-66CA-FF36FE09AF08}">
            <x14:dataBar>
              <x14:cfvo type="min"/>
              <x14:cfvo type="max"/>
              <x14:negativeFillColor auto="1"/>
              <x14:axisColor auto="1"/>
            </x14:dataBar>
          </x14:cfRule>
          <xm:sqref>D102:D106</xm:sqref>
        </x14:conditionalFormatting>
        <x14:conditionalFormatting xmlns:xm="http://schemas.microsoft.com/office/excel/2006/main">
          <x14:cfRule type="dataBar" id="{E3D3467E-744A-EC54-E4A1-C68ACCB731A6}">
            <x14:dataBar>
              <x14:cfvo type="min"/>
              <x14:cfvo type="max"/>
              <x14:negativeFillColor auto="1"/>
              <x14:axisColor auto="1"/>
            </x14:dataBar>
          </x14:cfRule>
          <xm:sqref>D114:D118</xm:sqref>
        </x14:conditionalFormatting>
        <x14:conditionalFormatting xmlns:xm="http://schemas.microsoft.com/office/excel/2006/main">
          <x14:cfRule type="dataBar" id="{F1A586AC-B477-7F29-EEAF-16DF1370D5F8}">
            <x14:dataBar>
              <x14:cfvo type="min"/>
              <x14:cfvo type="max"/>
              <x14:negativeFillColor auto="1"/>
              <x14:axisColor auto="1"/>
            </x14:dataBar>
          </x14:cfRule>
          <xm:sqref>D126:D130</xm:sqref>
        </x14:conditionalFormatting>
        <x14:conditionalFormatting xmlns:xm="http://schemas.microsoft.com/office/excel/2006/main">
          <x14:cfRule type="dataBar" id="{A0A2E32C-1E89-433A-E2DF-F5B9A794C983}">
            <x14:dataBar>
              <x14:cfvo type="min"/>
              <x14:cfvo type="max"/>
              <x14:negativeFillColor auto="1"/>
              <x14:axisColor auto="1"/>
            </x14:dataBar>
          </x14:cfRule>
          <xm:sqref>D138:D142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42"/>
  <sheetViews>
    <sheetView topLeftCell="A80" workbookViewId="0">
      <selection activeCell="A2" sqref="A2"/>
    </sheetView>
  </sheetViews>
  <sheetFormatPr defaultRowHeight="13.8"/>
  <cols>
    <col min="1" max="1" width="8" customWidth="1"/>
    <col min="2" max="2" width="34" customWidth="1"/>
    <col min="3" max="8" width="13" customWidth="1"/>
  </cols>
  <sheetData>
    <row r="1" spans="1:8" ht="21">
      <c r="A1" s="6" t="s">
        <v>237</v>
      </c>
      <c r="B1" s="6"/>
      <c r="C1" s="6"/>
      <c r="D1" s="6"/>
      <c r="E1" s="6"/>
      <c r="F1" s="6"/>
      <c r="G1" s="6"/>
      <c r="H1" s="6"/>
    </row>
    <row r="2" spans="1:8" ht="14.4">
      <c r="A2" s="2"/>
      <c r="B2" s="2"/>
      <c r="C2" s="2"/>
      <c r="D2" s="2"/>
      <c r="E2" s="2"/>
      <c r="F2" s="2"/>
      <c r="G2" s="2"/>
      <c r="H2" s="2"/>
    </row>
    <row r="4" spans="1:8">
      <c r="A4" s="5" t="s">
        <v>85</v>
      </c>
      <c r="B4" s="5"/>
      <c r="C4" s="5"/>
      <c r="D4" s="5"/>
      <c r="E4" s="5"/>
      <c r="F4" s="5"/>
      <c r="G4" s="5"/>
      <c r="H4" s="5"/>
    </row>
    <row r="5" spans="1:8" ht="27.6">
      <c r="A5" s="1" t="s">
        <v>86</v>
      </c>
      <c r="B5" s="1" t="s">
        <v>87</v>
      </c>
      <c r="C5" s="1" t="s">
        <v>88</v>
      </c>
      <c r="D5" s="1" t="s">
        <v>89</v>
      </c>
      <c r="E5" s="1" t="s">
        <v>204</v>
      </c>
      <c r="F5" s="1" t="s">
        <v>91</v>
      </c>
      <c r="G5" s="1" t="s">
        <v>205</v>
      </c>
      <c r="H5" s="1" t="s">
        <v>93</v>
      </c>
    </row>
    <row r="6" spans="1:8">
      <c r="A6">
        <v>1</v>
      </c>
      <c r="B6" t="s">
        <v>94</v>
      </c>
      <c r="C6">
        <f>COUNTIF('Romania Teachers Raw'!$C$2:$C$9,A6)</f>
        <v>0</v>
      </c>
      <c r="D6" s="4">
        <f>C6/8</f>
        <v>0</v>
      </c>
      <c r="E6" s="4">
        <f>COUNTIFS('Romania Teachers Raw'!$B$2:$B$9,"Bulgaria",'Romania Teachers Raw'!$C$2:$C$9,A6)</f>
        <v>0</v>
      </c>
      <c r="F6" s="4">
        <f>E6/3</f>
        <v>0</v>
      </c>
      <c r="G6" s="4">
        <f>COUNTIFS('Romania Teachers Raw'!$B$2:$B$9,"Turkey",'Romania Teachers Raw'!$C$2:$C$9,A6)</f>
        <v>0</v>
      </c>
      <c r="H6" s="4">
        <f>G6/5</f>
        <v>0</v>
      </c>
    </row>
    <row r="7" spans="1:8">
      <c r="A7">
        <v>2</v>
      </c>
      <c r="B7" t="s">
        <v>95</v>
      </c>
      <c r="C7">
        <f>COUNTIF('Romania Teachers Raw'!$C$2:$C$9,A7)</f>
        <v>0</v>
      </c>
      <c r="D7" s="4">
        <f>C7/8</f>
        <v>0</v>
      </c>
      <c r="E7" s="4">
        <f>COUNTIFS('Romania Teachers Raw'!$B$2:$B$9,"Bulgaria",'Romania Teachers Raw'!$C$2:$C$9,A7)</f>
        <v>0</v>
      </c>
      <c r="F7" s="4">
        <f>E7/3</f>
        <v>0</v>
      </c>
      <c r="G7" s="4">
        <f>COUNTIFS('Romania Teachers Raw'!$B$2:$B$9,"Turkey",'Romania Teachers Raw'!$C$2:$C$9,A7)</f>
        <v>0</v>
      </c>
      <c r="H7" s="4">
        <f>G7/5</f>
        <v>0</v>
      </c>
    </row>
    <row r="8" spans="1:8">
      <c r="A8">
        <v>3</v>
      </c>
      <c r="B8" t="s">
        <v>96</v>
      </c>
      <c r="C8">
        <f>COUNTIF('Romania Teachers Raw'!$C$2:$C$9,A8)</f>
        <v>0</v>
      </c>
      <c r="D8" s="4">
        <f>C8/8</f>
        <v>0</v>
      </c>
      <c r="E8" s="4">
        <f>COUNTIFS('Romania Teachers Raw'!$B$2:$B$9,"Bulgaria",'Romania Teachers Raw'!$C$2:$C$9,A8)</f>
        <v>0</v>
      </c>
      <c r="F8" s="4">
        <f>E8/3</f>
        <v>0</v>
      </c>
      <c r="G8" s="4">
        <f>COUNTIFS('Romania Teachers Raw'!$B$2:$B$9,"Turkey",'Romania Teachers Raw'!$C$2:$C$9,A8)</f>
        <v>0</v>
      </c>
      <c r="H8" s="4">
        <f>G8/5</f>
        <v>0</v>
      </c>
    </row>
    <row r="9" spans="1:8">
      <c r="A9">
        <v>4</v>
      </c>
      <c r="B9" t="s">
        <v>97</v>
      </c>
      <c r="C9">
        <f>COUNTIF('Romania Teachers Raw'!$C$2:$C$9,A9)</f>
        <v>1</v>
      </c>
      <c r="D9" s="4">
        <f>C9/8</f>
        <v>0.125</v>
      </c>
      <c r="E9" s="4">
        <f>COUNTIFS('Romania Teachers Raw'!$B$2:$B$9,"Bulgaria",'Romania Teachers Raw'!$C$2:$C$9,A9)</f>
        <v>0</v>
      </c>
      <c r="F9" s="4">
        <f>E9/3</f>
        <v>0</v>
      </c>
      <c r="G9" s="4">
        <f>COUNTIFS('Romania Teachers Raw'!$B$2:$B$9,"Turkey",'Romania Teachers Raw'!$C$2:$C$9,A9)</f>
        <v>1</v>
      </c>
      <c r="H9" s="4">
        <f>G9/5</f>
        <v>0.2</v>
      </c>
    </row>
    <row r="10" spans="1:8">
      <c r="A10">
        <v>5</v>
      </c>
      <c r="B10" t="s">
        <v>98</v>
      </c>
      <c r="C10">
        <f>COUNTIF('Romania Teachers Raw'!$C$2:$C$9,A10)</f>
        <v>7</v>
      </c>
      <c r="D10" s="4">
        <f>C10/8</f>
        <v>0.875</v>
      </c>
      <c r="E10" s="4">
        <f>COUNTIFS('Romania Teachers Raw'!$B$2:$B$9,"Bulgaria",'Romania Teachers Raw'!$C$2:$C$9,A10)</f>
        <v>3</v>
      </c>
      <c r="F10" s="4">
        <f>E10/3</f>
        <v>1</v>
      </c>
      <c r="G10" s="4">
        <f>COUNTIFS('Romania Teachers Raw'!$B$2:$B$9,"Turkey",'Romania Teachers Raw'!$C$2:$C$9,A10)</f>
        <v>4</v>
      </c>
      <c r="H10" s="4">
        <f>G10/5</f>
        <v>0.8</v>
      </c>
    </row>
    <row r="16" spans="1:8">
      <c r="A16" s="5" t="s">
        <v>99</v>
      </c>
      <c r="B16" s="5"/>
      <c r="C16" s="5"/>
      <c r="D16" s="5"/>
      <c r="E16" s="5"/>
      <c r="F16" s="5"/>
      <c r="G16" s="5"/>
      <c r="H16" s="5"/>
    </row>
    <row r="17" spans="1:8" ht="27.6">
      <c r="A17" s="1" t="s">
        <v>86</v>
      </c>
      <c r="B17" s="1" t="s">
        <v>87</v>
      </c>
      <c r="C17" s="1" t="s">
        <v>88</v>
      </c>
      <c r="D17" s="1" t="s">
        <v>89</v>
      </c>
      <c r="E17" s="1" t="s">
        <v>204</v>
      </c>
      <c r="F17" s="1" t="s">
        <v>91</v>
      </c>
      <c r="G17" s="1" t="s">
        <v>205</v>
      </c>
      <c r="H17" s="1" t="s">
        <v>93</v>
      </c>
    </row>
    <row r="18" spans="1:8">
      <c r="A18">
        <v>1</v>
      </c>
      <c r="B18" t="s">
        <v>100</v>
      </c>
      <c r="C18">
        <f>COUNTIF('Romania Teachers Raw'!$D$2:$D$9,A18)</f>
        <v>0</v>
      </c>
      <c r="D18" s="4">
        <f>C18/8</f>
        <v>0</v>
      </c>
      <c r="E18" s="4">
        <f>COUNTIFS('Romania Teachers Raw'!$B$2:$B$9,"Bulgaria",'Romania Teachers Raw'!$D$2:$D$9,A18)</f>
        <v>0</v>
      </c>
      <c r="F18" s="4">
        <f>E18/3</f>
        <v>0</v>
      </c>
      <c r="G18" s="4">
        <f>COUNTIFS('Romania Teachers Raw'!$B$2:$B$9,"Turkey",'Romania Teachers Raw'!$D$2:$D$9,A18)</f>
        <v>0</v>
      </c>
      <c r="H18" s="4">
        <f>G18/5</f>
        <v>0</v>
      </c>
    </row>
    <row r="19" spans="1:8">
      <c r="A19">
        <v>2</v>
      </c>
      <c r="B19" t="s">
        <v>101</v>
      </c>
      <c r="C19">
        <f>COUNTIF('Romania Teachers Raw'!$D$2:$D$9,A19)</f>
        <v>0</v>
      </c>
      <c r="D19" s="4">
        <f>C19/8</f>
        <v>0</v>
      </c>
      <c r="E19" s="4">
        <f>COUNTIFS('Romania Teachers Raw'!$B$2:$B$9,"Bulgaria",'Romania Teachers Raw'!$D$2:$D$9,A19)</f>
        <v>0</v>
      </c>
      <c r="F19" s="4">
        <f>E19/3</f>
        <v>0</v>
      </c>
      <c r="G19" s="4">
        <f>COUNTIFS('Romania Teachers Raw'!$B$2:$B$9,"Turkey",'Romania Teachers Raw'!$D$2:$D$9,A19)</f>
        <v>0</v>
      </c>
      <c r="H19" s="4">
        <f>G19/5</f>
        <v>0</v>
      </c>
    </row>
    <row r="20" spans="1:8">
      <c r="A20">
        <v>3</v>
      </c>
      <c r="B20" t="s">
        <v>102</v>
      </c>
      <c r="C20">
        <f>COUNTIF('Romania Teachers Raw'!$D$2:$D$9,A20)</f>
        <v>2</v>
      </c>
      <c r="D20" s="4">
        <f>C20/8</f>
        <v>0.25</v>
      </c>
      <c r="E20" s="4">
        <f>COUNTIFS('Romania Teachers Raw'!$B$2:$B$9,"Bulgaria",'Romania Teachers Raw'!$D$2:$D$9,A20)</f>
        <v>0</v>
      </c>
      <c r="F20" s="4">
        <f>E20/3</f>
        <v>0</v>
      </c>
      <c r="G20" s="4">
        <f>COUNTIFS('Romania Teachers Raw'!$B$2:$B$9,"Turkey",'Romania Teachers Raw'!$D$2:$D$9,A20)</f>
        <v>2</v>
      </c>
      <c r="H20" s="4">
        <f>G20/5</f>
        <v>0.4</v>
      </c>
    </row>
    <row r="21" spans="1:8">
      <c r="A21">
        <v>4</v>
      </c>
      <c r="B21" t="s">
        <v>103</v>
      </c>
      <c r="C21">
        <f>COUNTIF('Romania Teachers Raw'!$D$2:$D$9,A21)</f>
        <v>4</v>
      </c>
      <c r="D21" s="4">
        <f>C21/8</f>
        <v>0.5</v>
      </c>
      <c r="E21" s="4">
        <f>COUNTIFS('Romania Teachers Raw'!$B$2:$B$9,"Bulgaria",'Romania Teachers Raw'!$D$2:$D$9,A21)</f>
        <v>3</v>
      </c>
      <c r="F21" s="4">
        <f>E21/3</f>
        <v>1</v>
      </c>
      <c r="G21" s="4">
        <f>COUNTIFS('Romania Teachers Raw'!$B$2:$B$9,"Turkey",'Romania Teachers Raw'!$D$2:$D$9,A21)</f>
        <v>1</v>
      </c>
      <c r="H21" s="4">
        <f>G21/5</f>
        <v>0.2</v>
      </c>
    </row>
    <row r="22" spans="1:8">
      <c r="A22">
        <v>5</v>
      </c>
      <c r="B22" t="s">
        <v>104</v>
      </c>
      <c r="C22">
        <f>COUNTIF('Romania Teachers Raw'!$D$2:$D$9,A22)</f>
        <v>2</v>
      </c>
      <c r="D22" s="4">
        <f>C22/8</f>
        <v>0.25</v>
      </c>
      <c r="E22" s="4">
        <f>COUNTIFS('Romania Teachers Raw'!$B$2:$B$9,"Bulgaria",'Romania Teachers Raw'!$D$2:$D$9,A22)</f>
        <v>0</v>
      </c>
      <c r="F22" s="4">
        <f>E22/3</f>
        <v>0</v>
      </c>
      <c r="G22" s="4">
        <f>COUNTIFS('Romania Teachers Raw'!$B$2:$B$9,"Turkey",'Romania Teachers Raw'!$D$2:$D$9,A22)</f>
        <v>2</v>
      </c>
      <c r="H22" s="4">
        <f>G22/5</f>
        <v>0.4</v>
      </c>
    </row>
    <row r="28" spans="1:8">
      <c r="A28" s="5" t="s">
        <v>140</v>
      </c>
      <c r="B28" s="5"/>
      <c r="C28" s="5"/>
      <c r="D28" s="5"/>
      <c r="E28" s="5"/>
      <c r="F28" s="5"/>
      <c r="G28" s="5"/>
      <c r="H28" s="5"/>
    </row>
    <row r="29" spans="1:8" ht="27.6">
      <c r="A29" s="1" t="s">
        <v>86</v>
      </c>
      <c r="B29" s="1" t="s">
        <v>87</v>
      </c>
      <c r="C29" s="1" t="s">
        <v>88</v>
      </c>
      <c r="D29" s="1" t="s">
        <v>89</v>
      </c>
      <c r="E29" s="1" t="s">
        <v>204</v>
      </c>
      <c r="F29" s="1" t="s">
        <v>91</v>
      </c>
      <c r="G29" s="1" t="s">
        <v>205</v>
      </c>
      <c r="H29" s="1" t="s">
        <v>93</v>
      </c>
    </row>
    <row r="30" spans="1:8">
      <c r="A30">
        <v>1</v>
      </c>
      <c r="B30" t="s">
        <v>106</v>
      </c>
      <c r="C30">
        <f>COUNTIF('Romania Teachers Raw'!$E$2:$E$9,A30)</f>
        <v>0</v>
      </c>
      <c r="D30" s="4">
        <f>C30/8</f>
        <v>0</v>
      </c>
      <c r="E30" s="4">
        <f>COUNTIFS('Romania Teachers Raw'!$B$2:$B$9,"Bulgaria",'Romania Teachers Raw'!$E$2:$E$9,A30)</f>
        <v>0</v>
      </c>
      <c r="F30" s="4">
        <f>E30/3</f>
        <v>0</v>
      </c>
      <c r="G30" s="4">
        <f>COUNTIFS('Romania Teachers Raw'!$B$2:$B$9,"Turkey",'Romania Teachers Raw'!$E$2:$E$9,A30)</f>
        <v>0</v>
      </c>
      <c r="H30" s="4">
        <f>G30/5</f>
        <v>0</v>
      </c>
    </row>
    <row r="31" spans="1:8">
      <c r="A31">
        <v>2</v>
      </c>
      <c r="B31" t="s">
        <v>107</v>
      </c>
      <c r="C31">
        <f>COUNTIF('Romania Teachers Raw'!$E$2:$E$9,A31)</f>
        <v>1</v>
      </c>
      <c r="D31" s="4">
        <f>C31/8</f>
        <v>0.125</v>
      </c>
      <c r="E31" s="4">
        <f>COUNTIFS('Romania Teachers Raw'!$B$2:$B$9,"Bulgaria",'Romania Teachers Raw'!$E$2:$E$9,A31)</f>
        <v>1</v>
      </c>
      <c r="F31" s="4">
        <f>E31/3</f>
        <v>0.33333333333333331</v>
      </c>
      <c r="G31" s="4">
        <f>COUNTIFS('Romania Teachers Raw'!$B$2:$B$9,"Turkey",'Romania Teachers Raw'!$E$2:$E$9,A31)</f>
        <v>0</v>
      </c>
      <c r="H31" s="4">
        <f>G31/5</f>
        <v>0</v>
      </c>
    </row>
    <row r="32" spans="1:8">
      <c r="A32">
        <v>3</v>
      </c>
      <c r="B32" t="s">
        <v>96</v>
      </c>
      <c r="C32">
        <f>COUNTIF('Romania Teachers Raw'!$E$2:$E$9,A32)</f>
        <v>0</v>
      </c>
      <c r="D32" s="4">
        <f>C32/8</f>
        <v>0</v>
      </c>
      <c r="E32" s="4">
        <f>COUNTIFS('Romania Teachers Raw'!$B$2:$B$9,"Bulgaria",'Romania Teachers Raw'!$E$2:$E$9,A32)</f>
        <v>0</v>
      </c>
      <c r="F32" s="4">
        <f>E32/3</f>
        <v>0</v>
      </c>
      <c r="G32" s="4">
        <f>COUNTIFS('Romania Teachers Raw'!$B$2:$B$9,"Turkey",'Romania Teachers Raw'!$E$2:$E$9,A32)</f>
        <v>0</v>
      </c>
      <c r="H32" s="4">
        <f>G32/5</f>
        <v>0</v>
      </c>
    </row>
    <row r="33" spans="1:8">
      <c r="A33">
        <v>4</v>
      </c>
      <c r="B33" t="s">
        <v>108</v>
      </c>
      <c r="C33">
        <f>COUNTIF('Romania Teachers Raw'!$E$2:$E$9,A33)</f>
        <v>1</v>
      </c>
      <c r="D33" s="4">
        <f>C33/8</f>
        <v>0.125</v>
      </c>
      <c r="E33" s="4">
        <f>COUNTIFS('Romania Teachers Raw'!$B$2:$B$9,"Bulgaria",'Romania Teachers Raw'!$E$2:$E$9,A33)</f>
        <v>1</v>
      </c>
      <c r="F33" s="4">
        <f>E33/3</f>
        <v>0.33333333333333331</v>
      </c>
      <c r="G33" s="4">
        <f>COUNTIFS('Romania Teachers Raw'!$B$2:$B$9,"Turkey",'Romania Teachers Raw'!$E$2:$E$9,A33)</f>
        <v>0</v>
      </c>
      <c r="H33" s="4">
        <f>G33/5</f>
        <v>0</v>
      </c>
    </row>
    <row r="34" spans="1:8">
      <c r="A34">
        <v>5</v>
      </c>
      <c r="B34" t="s">
        <v>109</v>
      </c>
      <c r="C34">
        <f>COUNTIF('Romania Teachers Raw'!$E$2:$E$9,A34)</f>
        <v>6</v>
      </c>
      <c r="D34" s="4">
        <f>C34/8</f>
        <v>0.75</v>
      </c>
      <c r="E34" s="4">
        <f>COUNTIFS('Romania Teachers Raw'!$B$2:$B$9,"Bulgaria",'Romania Teachers Raw'!$E$2:$E$9,A34)</f>
        <v>1</v>
      </c>
      <c r="F34" s="4">
        <f>E34/3</f>
        <v>0.33333333333333331</v>
      </c>
      <c r="G34" s="4">
        <f>COUNTIFS('Romania Teachers Raw'!$B$2:$B$9,"Turkey",'Romania Teachers Raw'!$E$2:$E$9,A34)</f>
        <v>5</v>
      </c>
      <c r="H34" s="4">
        <f>G34/5</f>
        <v>1</v>
      </c>
    </row>
    <row r="40" spans="1:8">
      <c r="A40" s="5" t="s">
        <v>141</v>
      </c>
      <c r="B40" s="5"/>
      <c r="C40" s="5"/>
      <c r="D40" s="5"/>
      <c r="E40" s="5"/>
      <c r="F40" s="5"/>
      <c r="G40" s="5"/>
      <c r="H40" s="5"/>
    </row>
    <row r="41" spans="1:8" ht="27.6">
      <c r="A41" s="1" t="s">
        <v>86</v>
      </c>
      <c r="B41" s="1" t="s">
        <v>87</v>
      </c>
      <c r="C41" s="1" t="s">
        <v>88</v>
      </c>
      <c r="D41" s="1" t="s">
        <v>89</v>
      </c>
      <c r="E41" s="1" t="s">
        <v>204</v>
      </c>
      <c r="F41" s="1" t="s">
        <v>91</v>
      </c>
      <c r="G41" s="1" t="s">
        <v>205</v>
      </c>
      <c r="H41" s="1" t="s">
        <v>93</v>
      </c>
    </row>
    <row r="42" spans="1:8">
      <c r="A42">
        <v>1</v>
      </c>
      <c r="B42" t="s">
        <v>100</v>
      </c>
      <c r="C42">
        <f>COUNTIF('Romania Teachers Raw'!$F$2:$F$9,A42)</f>
        <v>0</v>
      </c>
      <c r="D42" s="4">
        <f>C42/8</f>
        <v>0</v>
      </c>
      <c r="E42" s="4">
        <f>COUNTIFS('Romania Teachers Raw'!$B$2:$B$9,"Bulgaria",'Romania Teachers Raw'!$F$2:$F$9,A42)</f>
        <v>0</v>
      </c>
      <c r="F42" s="4">
        <f>E42/3</f>
        <v>0</v>
      </c>
      <c r="G42" s="4">
        <f>COUNTIFS('Romania Teachers Raw'!$B$2:$B$9,"Turkey",'Romania Teachers Raw'!$F$2:$F$9,A42)</f>
        <v>0</v>
      </c>
      <c r="H42" s="4">
        <f>G42/5</f>
        <v>0</v>
      </c>
    </row>
    <row r="43" spans="1:8">
      <c r="A43">
        <v>2</v>
      </c>
      <c r="B43" t="s">
        <v>101</v>
      </c>
      <c r="C43">
        <f>COUNTIF('Romania Teachers Raw'!$F$2:$F$9,A43)</f>
        <v>0</v>
      </c>
      <c r="D43" s="4">
        <f>C43/8</f>
        <v>0</v>
      </c>
      <c r="E43" s="4">
        <f>COUNTIFS('Romania Teachers Raw'!$B$2:$B$9,"Bulgaria",'Romania Teachers Raw'!$F$2:$F$9,A43)</f>
        <v>0</v>
      </c>
      <c r="F43" s="4">
        <f>E43/3</f>
        <v>0</v>
      </c>
      <c r="G43" s="4">
        <f>COUNTIFS('Romania Teachers Raw'!$B$2:$B$9,"Turkey",'Romania Teachers Raw'!$F$2:$F$9,A43)</f>
        <v>0</v>
      </c>
      <c r="H43" s="4">
        <f>G43/5</f>
        <v>0</v>
      </c>
    </row>
    <row r="44" spans="1:8">
      <c r="A44">
        <v>3</v>
      </c>
      <c r="B44" t="s">
        <v>102</v>
      </c>
      <c r="C44">
        <f>COUNTIF('Romania Teachers Raw'!$F$2:$F$9,A44)</f>
        <v>2</v>
      </c>
      <c r="D44" s="4">
        <f>C44/8</f>
        <v>0.25</v>
      </c>
      <c r="E44" s="4">
        <f>COUNTIFS('Romania Teachers Raw'!$B$2:$B$9,"Bulgaria",'Romania Teachers Raw'!$F$2:$F$9,A44)</f>
        <v>2</v>
      </c>
      <c r="F44" s="4">
        <f>E44/3</f>
        <v>0.66666666666666663</v>
      </c>
      <c r="G44" s="4">
        <f>COUNTIFS('Romania Teachers Raw'!$B$2:$B$9,"Turkey",'Romania Teachers Raw'!$F$2:$F$9,A44)</f>
        <v>0</v>
      </c>
      <c r="H44" s="4">
        <f>G44/5</f>
        <v>0</v>
      </c>
    </row>
    <row r="45" spans="1:8">
      <c r="A45">
        <v>4</v>
      </c>
      <c r="B45" t="s">
        <v>103</v>
      </c>
      <c r="C45">
        <f>COUNTIF('Romania Teachers Raw'!$F$2:$F$9,A45)</f>
        <v>0</v>
      </c>
      <c r="D45" s="4">
        <f>C45/8</f>
        <v>0</v>
      </c>
      <c r="E45" s="4">
        <f>COUNTIFS('Romania Teachers Raw'!$B$2:$B$9,"Bulgaria",'Romania Teachers Raw'!$F$2:$F$9,A45)</f>
        <v>0</v>
      </c>
      <c r="F45" s="4">
        <f>E45/3</f>
        <v>0</v>
      </c>
      <c r="G45" s="4">
        <f>COUNTIFS('Romania Teachers Raw'!$B$2:$B$9,"Turkey",'Romania Teachers Raw'!$F$2:$F$9,A45)</f>
        <v>0</v>
      </c>
      <c r="H45" s="4">
        <f>G45/5</f>
        <v>0</v>
      </c>
    </row>
    <row r="46" spans="1:8">
      <c r="A46">
        <v>5</v>
      </c>
      <c r="B46" t="s">
        <v>104</v>
      </c>
      <c r="C46">
        <f>COUNTIF('Romania Teachers Raw'!$F$2:$F$9,A46)</f>
        <v>6</v>
      </c>
      <c r="D46" s="4">
        <f>C46/8</f>
        <v>0.75</v>
      </c>
      <c r="E46" s="4">
        <f>COUNTIFS('Romania Teachers Raw'!$B$2:$B$9,"Bulgaria",'Romania Teachers Raw'!$F$2:$F$9,A46)</f>
        <v>1</v>
      </c>
      <c r="F46" s="4">
        <f>E46/3</f>
        <v>0.33333333333333331</v>
      </c>
      <c r="G46" s="4">
        <f>COUNTIFS('Romania Teachers Raw'!$B$2:$B$9,"Turkey",'Romania Teachers Raw'!$F$2:$F$9,A46)</f>
        <v>5</v>
      </c>
      <c r="H46" s="4">
        <f>G46/5</f>
        <v>1</v>
      </c>
    </row>
    <row r="52" spans="1:8">
      <c r="A52" s="5" t="s">
        <v>142</v>
      </c>
      <c r="B52" s="5"/>
      <c r="C52" s="5"/>
      <c r="D52" s="5"/>
      <c r="E52" s="5"/>
      <c r="F52" s="5"/>
      <c r="G52" s="5"/>
      <c r="H52" s="5"/>
    </row>
    <row r="53" spans="1:8" ht="27.6">
      <c r="A53" s="1" t="s">
        <v>86</v>
      </c>
      <c r="B53" s="1" t="s">
        <v>87</v>
      </c>
      <c r="C53" s="1" t="s">
        <v>88</v>
      </c>
      <c r="D53" s="1" t="s">
        <v>89</v>
      </c>
      <c r="E53" s="1" t="s">
        <v>204</v>
      </c>
      <c r="F53" s="1" t="s">
        <v>91</v>
      </c>
      <c r="G53" s="1" t="s">
        <v>205</v>
      </c>
      <c r="H53" s="1" t="s">
        <v>93</v>
      </c>
    </row>
    <row r="54" spans="1:8">
      <c r="A54">
        <v>1</v>
      </c>
      <c r="B54" t="s">
        <v>128</v>
      </c>
      <c r="C54">
        <f>COUNTIF('Romania Teachers Raw'!$G$2:$G$9,A54)</f>
        <v>0</v>
      </c>
      <c r="D54" s="4">
        <f>C54/8</f>
        <v>0</v>
      </c>
      <c r="E54" s="4">
        <f>COUNTIFS('Romania Teachers Raw'!$B$2:$B$9,"Bulgaria",'Romania Teachers Raw'!$G$2:$G$9,A54)</f>
        <v>0</v>
      </c>
      <c r="F54" s="4">
        <f>E54/3</f>
        <v>0</v>
      </c>
      <c r="G54" s="4">
        <f>COUNTIFS('Romania Teachers Raw'!$B$2:$B$9,"Turkey",'Romania Teachers Raw'!$G$2:$G$9,A54)</f>
        <v>0</v>
      </c>
      <c r="H54" s="4">
        <f>G54/5</f>
        <v>0</v>
      </c>
    </row>
    <row r="55" spans="1:8">
      <c r="A55">
        <v>2</v>
      </c>
      <c r="B55" t="s">
        <v>129</v>
      </c>
      <c r="C55">
        <f>COUNTIF('Romania Teachers Raw'!$G$2:$G$9,A55)</f>
        <v>1</v>
      </c>
      <c r="D55" s="4">
        <f>C55/8</f>
        <v>0.125</v>
      </c>
      <c r="E55" s="4">
        <f>COUNTIFS('Romania Teachers Raw'!$B$2:$B$9,"Bulgaria",'Romania Teachers Raw'!$G$2:$G$9,A55)</f>
        <v>0</v>
      </c>
      <c r="F55" s="4">
        <f>E55/3</f>
        <v>0</v>
      </c>
      <c r="G55" s="4">
        <f>COUNTIFS('Romania Teachers Raw'!$B$2:$B$9,"Turkey",'Romania Teachers Raw'!$G$2:$G$9,A55)</f>
        <v>1</v>
      </c>
      <c r="H55" s="4">
        <f>G55/5</f>
        <v>0.2</v>
      </c>
    </row>
    <row r="56" spans="1:8">
      <c r="A56">
        <v>3</v>
      </c>
      <c r="B56" t="s">
        <v>130</v>
      </c>
      <c r="C56">
        <f>COUNTIF('Romania Teachers Raw'!$G$2:$G$9,A56)</f>
        <v>0</v>
      </c>
      <c r="D56" s="4">
        <f>C56/8</f>
        <v>0</v>
      </c>
      <c r="E56" s="4">
        <f>COUNTIFS('Romania Teachers Raw'!$B$2:$B$9,"Bulgaria",'Romania Teachers Raw'!$G$2:$G$9,A56)</f>
        <v>0</v>
      </c>
      <c r="F56" s="4">
        <f>E56/3</f>
        <v>0</v>
      </c>
      <c r="G56" s="4">
        <f>COUNTIFS('Romania Teachers Raw'!$B$2:$B$9,"Turkey",'Romania Teachers Raw'!$G$2:$G$9,A56)</f>
        <v>0</v>
      </c>
      <c r="H56" s="4">
        <f>G56/5</f>
        <v>0</v>
      </c>
    </row>
    <row r="57" spans="1:8">
      <c r="A57">
        <v>4</v>
      </c>
      <c r="B57" t="s">
        <v>131</v>
      </c>
      <c r="C57">
        <f>COUNTIF('Romania Teachers Raw'!$G$2:$G$9,A57)</f>
        <v>1</v>
      </c>
      <c r="D57" s="4">
        <f>C57/8</f>
        <v>0.125</v>
      </c>
      <c r="E57" s="4">
        <f>COUNTIFS('Romania Teachers Raw'!$B$2:$B$9,"Bulgaria",'Romania Teachers Raw'!$G$2:$G$9,A57)</f>
        <v>0</v>
      </c>
      <c r="F57" s="4">
        <f>E57/3</f>
        <v>0</v>
      </c>
      <c r="G57" s="4">
        <f>COUNTIFS('Romania Teachers Raw'!$B$2:$B$9,"Turkey",'Romania Teachers Raw'!$G$2:$G$9,A57)</f>
        <v>1</v>
      </c>
      <c r="H57" s="4">
        <f>G57/5</f>
        <v>0.2</v>
      </c>
    </row>
    <row r="58" spans="1:8">
      <c r="A58">
        <v>5</v>
      </c>
      <c r="B58" t="s">
        <v>132</v>
      </c>
      <c r="C58">
        <f>COUNTIF('Romania Teachers Raw'!$G$2:$G$9,A58)</f>
        <v>6</v>
      </c>
      <c r="D58" s="4">
        <f>C58/8</f>
        <v>0.75</v>
      </c>
      <c r="E58" s="4">
        <f>COUNTIFS('Romania Teachers Raw'!$B$2:$B$9,"Bulgaria",'Romania Teachers Raw'!$G$2:$G$9,A58)</f>
        <v>3</v>
      </c>
      <c r="F58" s="4">
        <f>E58/3</f>
        <v>1</v>
      </c>
      <c r="G58" s="4">
        <f>COUNTIFS('Romania Teachers Raw'!$B$2:$B$9,"Turkey",'Romania Teachers Raw'!$G$2:$G$9,A58)</f>
        <v>3</v>
      </c>
      <c r="H58" s="4">
        <f>G58/5</f>
        <v>0.6</v>
      </c>
    </row>
    <row r="64" spans="1:8">
      <c r="A64" s="5" t="s">
        <v>143</v>
      </c>
      <c r="B64" s="5"/>
      <c r="C64" s="5"/>
      <c r="D64" s="5"/>
      <c r="E64" s="5"/>
      <c r="F64" s="5"/>
      <c r="G64" s="5"/>
      <c r="H64" s="5"/>
    </row>
    <row r="65" spans="1:8" ht="27.6">
      <c r="A65" s="1" t="s">
        <v>86</v>
      </c>
      <c r="B65" s="1" t="s">
        <v>87</v>
      </c>
      <c r="C65" s="1" t="s">
        <v>88</v>
      </c>
      <c r="D65" s="1" t="s">
        <v>89</v>
      </c>
      <c r="E65" s="1" t="s">
        <v>204</v>
      </c>
      <c r="F65" s="1" t="s">
        <v>91</v>
      </c>
      <c r="G65" s="1" t="s">
        <v>205</v>
      </c>
      <c r="H65" s="1" t="s">
        <v>93</v>
      </c>
    </row>
    <row r="66" spans="1:8">
      <c r="A66">
        <v>1</v>
      </c>
      <c r="B66" t="s">
        <v>112</v>
      </c>
      <c r="C66">
        <f>COUNTIF('Romania Teachers Raw'!$H$2:$H$9,A66)</f>
        <v>0</v>
      </c>
      <c r="D66" s="4">
        <f>C66/8</f>
        <v>0</v>
      </c>
      <c r="E66" s="4">
        <f>COUNTIFS('Romania Teachers Raw'!$B$2:$B$9,"Bulgaria",'Romania Teachers Raw'!$H$2:$H$9,A66)</f>
        <v>0</v>
      </c>
      <c r="F66" s="4">
        <f>E66/3</f>
        <v>0</v>
      </c>
      <c r="G66" s="4">
        <f>COUNTIFS('Romania Teachers Raw'!$B$2:$B$9,"Turkey",'Romania Teachers Raw'!$H$2:$H$9,A66)</f>
        <v>0</v>
      </c>
      <c r="H66" s="4">
        <f>G66/5</f>
        <v>0</v>
      </c>
    </row>
    <row r="67" spans="1:8">
      <c r="A67">
        <v>2</v>
      </c>
      <c r="B67" t="s">
        <v>113</v>
      </c>
      <c r="C67">
        <f>COUNTIF('Romania Teachers Raw'!$H$2:$H$9,A67)</f>
        <v>0</v>
      </c>
      <c r="D67" s="4">
        <f>C67/8</f>
        <v>0</v>
      </c>
      <c r="E67" s="4">
        <f>COUNTIFS('Romania Teachers Raw'!$B$2:$B$9,"Bulgaria",'Romania Teachers Raw'!$H$2:$H$9,A67)</f>
        <v>0</v>
      </c>
      <c r="F67" s="4">
        <f>E67/3</f>
        <v>0</v>
      </c>
      <c r="G67" s="4">
        <f>COUNTIFS('Romania Teachers Raw'!$B$2:$B$9,"Turkey",'Romania Teachers Raw'!$H$2:$H$9,A67)</f>
        <v>0</v>
      </c>
      <c r="H67" s="4">
        <f>G67/5</f>
        <v>0</v>
      </c>
    </row>
    <row r="68" spans="1:8">
      <c r="A68">
        <v>3</v>
      </c>
      <c r="B68" t="s">
        <v>114</v>
      </c>
      <c r="C68">
        <f>COUNTIF('Romania Teachers Raw'!$H$2:$H$9,A68)</f>
        <v>1</v>
      </c>
      <c r="D68" s="4">
        <f>C68/8</f>
        <v>0.125</v>
      </c>
      <c r="E68" s="4">
        <f>COUNTIFS('Romania Teachers Raw'!$B$2:$B$9,"Bulgaria",'Romania Teachers Raw'!$H$2:$H$9,A68)</f>
        <v>0</v>
      </c>
      <c r="F68" s="4">
        <f>E68/3</f>
        <v>0</v>
      </c>
      <c r="G68" s="4">
        <f>COUNTIFS('Romania Teachers Raw'!$B$2:$B$9,"Turkey",'Romania Teachers Raw'!$H$2:$H$9,A68)</f>
        <v>1</v>
      </c>
      <c r="H68" s="4">
        <f>G68/5</f>
        <v>0.2</v>
      </c>
    </row>
    <row r="69" spans="1:8">
      <c r="A69">
        <v>4</v>
      </c>
      <c r="B69" t="s">
        <v>115</v>
      </c>
      <c r="C69">
        <f>COUNTIF('Romania Teachers Raw'!$H$2:$H$9,A69)</f>
        <v>1</v>
      </c>
      <c r="D69" s="4">
        <f>C69/8</f>
        <v>0.125</v>
      </c>
      <c r="E69" s="4">
        <f>COUNTIFS('Romania Teachers Raw'!$B$2:$B$9,"Bulgaria",'Romania Teachers Raw'!$H$2:$H$9,A69)</f>
        <v>0</v>
      </c>
      <c r="F69" s="4">
        <f>E69/3</f>
        <v>0</v>
      </c>
      <c r="G69" s="4">
        <f>COUNTIFS('Romania Teachers Raw'!$B$2:$B$9,"Turkey",'Romania Teachers Raw'!$H$2:$H$9,A69)</f>
        <v>1</v>
      </c>
      <c r="H69" s="4">
        <f>G69/5</f>
        <v>0.2</v>
      </c>
    </row>
    <row r="70" spans="1:8">
      <c r="A70">
        <v>5</v>
      </c>
      <c r="B70" t="s">
        <v>116</v>
      </c>
      <c r="C70">
        <f>COUNTIF('Romania Teachers Raw'!$H$2:$H$9,A70)</f>
        <v>6</v>
      </c>
      <c r="D70" s="4">
        <f>C70/8</f>
        <v>0.75</v>
      </c>
      <c r="E70" s="4">
        <f>COUNTIFS('Romania Teachers Raw'!$B$2:$B$9,"Bulgaria",'Romania Teachers Raw'!$H$2:$H$9,A70)</f>
        <v>3</v>
      </c>
      <c r="F70" s="4">
        <f>E70/3</f>
        <v>1</v>
      </c>
      <c r="G70" s="4">
        <f>COUNTIFS('Romania Teachers Raw'!$B$2:$B$9,"Turkey",'Romania Teachers Raw'!$H$2:$H$9,A70)</f>
        <v>3</v>
      </c>
      <c r="H70" s="4">
        <f>G70/5</f>
        <v>0.6</v>
      </c>
    </row>
    <row r="76" spans="1:8">
      <c r="A76" s="5" t="s">
        <v>144</v>
      </c>
      <c r="B76" s="5"/>
      <c r="C76" s="5"/>
      <c r="D76" s="5"/>
      <c r="E76" s="5"/>
      <c r="F76" s="5"/>
      <c r="G76" s="5"/>
      <c r="H76" s="5"/>
    </row>
    <row r="77" spans="1:8" ht="27.6">
      <c r="A77" s="1" t="s">
        <v>86</v>
      </c>
      <c r="B77" s="1" t="s">
        <v>87</v>
      </c>
      <c r="C77" s="1" t="s">
        <v>88</v>
      </c>
      <c r="D77" s="1" t="s">
        <v>89</v>
      </c>
      <c r="E77" s="1" t="s">
        <v>204</v>
      </c>
      <c r="F77" s="1" t="s">
        <v>91</v>
      </c>
      <c r="G77" s="1" t="s">
        <v>205</v>
      </c>
      <c r="H77" s="1" t="s">
        <v>93</v>
      </c>
    </row>
    <row r="78" spans="1:8">
      <c r="A78">
        <v>1</v>
      </c>
      <c r="B78" t="s">
        <v>145</v>
      </c>
      <c r="C78">
        <f>COUNTIF('Romania Teachers Raw'!$I$2:$I$9,A78)</f>
        <v>0</v>
      </c>
      <c r="D78" s="4">
        <f>C78/8</f>
        <v>0</v>
      </c>
      <c r="E78" s="4">
        <f>COUNTIFS('Romania Teachers Raw'!$B$2:$B$9,"Bulgaria",'Romania Teachers Raw'!$I$2:$I$9,A78)</f>
        <v>0</v>
      </c>
      <c r="F78" s="4">
        <f>E78/3</f>
        <v>0</v>
      </c>
      <c r="G78" s="4">
        <f>COUNTIFS('Romania Teachers Raw'!$B$2:$B$9,"Turkey",'Romania Teachers Raw'!$I$2:$I$9,A78)</f>
        <v>0</v>
      </c>
      <c r="H78" s="4">
        <f>G78/5</f>
        <v>0</v>
      </c>
    </row>
    <row r="79" spans="1:8">
      <c r="A79">
        <v>2</v>
      </c>
      <c r="B79" t="s">
        <v>146</v>
      </c>
      <c r="C79">
        <f>COUNTIF('Romania Teachers Raw'!$I$2:$I$9,A79)</f>
        <v>1</v>
      </c>
      <c r="D79" s="4">
        <f>C79/8</f>
        <v>0.125</v>
      </c>
      <c r="E79" s="4">
        <f>COUNTIFS('Romania Teachers Raw'!$B$2:$B$9,"Bulgaria",'Romania Teachers Raw'!$I$2:$I$9,A79)</f>
        <v>0</v>
      </c>
      <c r="F79" s="4">
        <f>E79/3</f>
        <v>0</v>
      </c>
      <c r="G79" s="4">
        <f>COUNTIFS('Romania Teachers Raw'!$B$2:$B$9,"Turkey",'Romania Teachers Raw'!$I$2:$I$9,A79)</f>
        <v>1</v>
      </c>
      <c r="H79" s="4">
        <f>G79/5</f>
        <v>0.2</v>
      </c>
    </row>
    <row r="80" spans="1:8">
      <c r="A80">
        <v>3</v>
      </c>
      <c r="B80" t="s">
        <v>147</v>
      </c>
      <c r="C80">
        <f>COUNTIF('Romania Teachers Raw'!$I$2:$I$9,A80)</f>
        <v>0</v>
      </c>
      <c r="D80" s="4">
        <f>C80/8</f>
        <v>0</v>
      </c>
      <c r="E80" s="4">
        <f>COUNTIFS('Romania Teachers Raw'!$B$2:$B$9,"Bulgaria",'Romania Teachers Raw'!$I$2:$I$9,A80)</f>
        <v>0</v>
      </c>
      <c r="F80" s="4">
        <f>E80/3</f>
        <v>0</v>
      </c>
      <c r="G80" s="4">
        <f>COUNTIFS('Romania Teachers Raw'!$B$2:$B$9,"Turkey",'Romania Teachers Raw'!$I$2:$I$9,A80)</f>
        <v>0</v>
      </c>
      <c r="H80" s="4">
        <f>G80/5</f>
        <v>0</v>
      </c>
    </row>
    <row r="81" spans="1:8">
      <c r="A81">
        <v>4</v>
      </c>
      <c r="B81" t="s">
        <v>148</v>
      </c>
      <c r="C81">
        <f>COUNTIF('Romania Teachers Raw'!$I$2:$I$9,A81)</f>
        <v>1</v>
      </c>
      <c r="D81" s="4">
        <f>C81/8</f>
        <v>0.125</v>
      </c>
      <c r="E81" s="4">
        <f>COUNTIFS('Romania Teachers Raw'!$B$2:$B$9,"Bulgaria",'Romania Teachers Raw'!$I$2:$I$9,A81)</f>
        <v>1</v>
      </c>
      <c r="F81" s="4">
        <f>E81/3</f>
        <v>0.33333333333333331</v>
      </c>
      <c r="G81" s="4">
        <f>COUNTIFS('Romania Teachers Raw'!$B$2:$B$9,"Turkey",'Romania Teachers Raw'!$I$2:$I$9,A81)</f>
        <v>0</v>
      </c>
      <c r="H81" s="4">
        <f>G81/5</f>
        <v>0</v>
      </c>
    </row>
    <row r="82" spans="1:8">
      <c r="A82">
        <v>5</v>
      </c>
      <c r="B82" t="s">
        <v>149</v>
      </c>
      <c r="C82">
        <f>COUNTIF('Romania Teachers Raw'!$I$2:$I$9,A82)</f>
        <v>6</v>
      </c>
      <c r="D82" s="4">
        <f>C82/8</f>
        <v>0.75</v>
      </c>
      <c r="E82" s="4">
        <f>COUNTIFS('Romania Teachers Raw'!$B$2:$B$9,"Bulgaria",'Romania Teachers Raw'!$I$2:$I$9,A82)</f>
        <v>2</v>
      </c>
      <c r="F82" s="4">
        <f>E82/3</f>
        <v>0.66666666666666663</v>
      </c>
      <c r="G82" s="4">
        <f>COUNTIFS('Romania Teachers Raw'!$B$2:$B$9,"Turkey",'Romania Teachers Raw'!$I$2:$I$9,A82)</f>
        <v>4</v>
      </c>
      <c r="H82" s="4">
        <f>G82/5</f>
        <v>0.8</v>
      </c>
    </row>
    <row r="88" spans="1:8">
      <c r="A88" s="5" t="s">
        <v>150</v>
      </c>
      <c r="B88" s="5"/>
      <c r="C88" s="5"/>
      <c r="D88" s="5"/>
      <c r="E88" s="5"/>
      <c r="F88" s="5"/>
      <c r="G88" s="5"/>
      <c r="H88" s="5"/>
    </row>
    <row r="89" spans="1:8" ht="27.6">
      <c r="A89" s="1" t="s">
        <v>86</v>
      </c>
      <c r="B89" s="1" t="s">
        <v>87</v>
      </c>
      <c r="C89" s="1" t="s">
        <v>88</v>
      </c>
      <c r="D89" s="1" t="s">
        <v>89</v>
      </c>
      <c r="E89" s="1" t="s">
        <v>204</v>
      </c>
      <c r="F89" s="1" t="s">
        <v>91</v>
      </c>
      <c r="G89" s="1" t="s">
        <v>205</v>
      </c>
      <c r="H89" s="1" t="s">
        <v>93</v>
      </c>
    </row>
    <row r="90" spans="1:8">
      <c r="A90">
        <v>1</v>
      </c>
      <c r="B90" t="s">
        <v>106</v>
      </c>
      <c r="C90">
        <f>COUNTIF('Romania Teachers Raw'!$J$2:$J$9,A90)</f>
        <v>0</v>
      </c>
      <c r="D90" s="4">
        <f>C90/8</f>
        <v>0</v>
      </c>
      <c r="E90" s="4">
        <f>COUNTIFS('Romania Teachers Raw'!$B$2:$B$9,"Bulgaria",'Romania Teachers Raw'!$J$2:$J$9,A90)</f>
        <v>0</v>
      </c>
      <c r="F90" s="4">
        <f>E90/3</f>
        <v>0</v>
      </c>
      <c r="G90" s="4">
        <f>COUNTIFS('Romania Teachers Raw'!$B$2:$B$9,"Turkey",'Romania Teachers Raw'!$J$2:$J$9,A90)</f>
        <v>0</v>
      </c>
      <c r="H90" s="4">
        <f>G90/5</f>
        <v>0</v>
      </c>
    </row>
    <row r="91" spans="1:8">
      <c r="A91">
        <v>2</v>
      </c>
      <c r="B91" t="s">
        <v>107</v>
      </c>
      <c r="C91">
        <f>COUNTIF('Romania Teachers Raw'!$J$2:$J$9,A91)</f>
        <v>0</v>
      </c>
      <c r="D91" s="4">
        <f>C91/8</f>
        <v>0</v>
      </c>
      <c r="E91" s="4">
        <f>COUNTIFS('Romania Teachers Raw'!$B$2:$B$9,"Bulgaria",'Romania Teachers Raw'!$J$2:$J$9,A91)</f>
        <v>0</v>
      </c>
      <c r="F91" s="4">
        <f>E91/3</f>
        <v>0</v>
      </c>
      <c r="G91" s="4">
        <f>COUNTIFS('Romania Teachers Raw'!$B$2:$B$9,"Turkey",'Romania Teachers Raw'!$J$2:$J$9,A91)</f>
        <v>0</v>
      </c>
      <c r="H91" s="4">
        <f>G91/5</f>
        <v>0</v>
      </c>
    </row>
    <row r="92" spans="1:8">
      <c r="A92">
        <v>3</v>
      </c>
      <c r="B92" t="s">
        <v>96</v>
      </c>
      <c r="C92">
        <f>COUNTIF('Romania Teachers Raw'!$J$2:$J$9,A92)</f>
        <v>0</v>
      </c>
      <c r="D92" s="4">
        <f>C92/8</f>
        <v>0</v>
      </c>
      <c r="E92" s="4">
        <f>COUNTIFS('Romania Teachers Raw'!$B$2:$B$9,"Bulgaria",'Romania Teachers Raw'!$J$2:$J$9,A92)</f>
        <v>0</v>
      </c>
      <c r="F92" s="4">
        <f>E92/3</f>
        <v>0</v>
      </c>
      <c r="G92" s="4">
        <f>COUNTIFS('Romania Teachers Raw'!$B$2:$B$9,"Turkey",'Romania Teachers Raw'!$J$2:$J$9,A92)</f>
        <v>0</v>
      </c>
      <c r="H92" s="4">
        <f>G92/5</f>
        <v>0</v>
      </c>
    </row>
    <row r="93" spans="1:8">
      <c r="A93">
        <v>4</v>
      </c>
      <c r="B93" t="s">
        <v>108</v>
      </c>
      <c r="C93">
        <f>COUNTIF('Romania Teachers Raw'!$J$2:$J$9,A93)</f>
        <v>2</v>
      </c>
      <c r="D93" s="4">
        <f>C93/8</f>
        <v>0.25</v>
      </c>
      <c r="E93" s="4">
        <f>COUNTIFS('Romania Teachers Raw'!$B$2:$B$9,"Bulgaria",'Romania Teachers Raw'!$J$2:$J$9,A93)</f>
        <v>1</v>
      </c>
      <c r="F93" s="4">
        <f>E93/3</f>
        <v>0.33333333333333331</v>
      </c>
      <c r="G93" s="4">
        <f>COUNTIFS('Romania Teachers Raw'!$B$2:$B$9,"Turkey",'Romania Teachers Raw'!$J$2:$J$9,A93)</f>
        <v>1</v>
      </c>
      <c r="H93" s="4">
        <f>G93/5</f>
        <v>0.2</v>
      </c>
    </row>
    <row r="94" spans="1:8">
      <c r="A94">
        <v>5</v>
      </c>
      <c r="B94" t="s">
        <v>109</v>
      </c>
      <c r="C94">
        <f>COUNTIF('Romania Teachers Raw'!$J$2:$J$9,A94)</f>
        <v>6</v>
      </c>
      <c r="D94" s="4">
        <f>C94/8</f>
        <v>0.75</v>
      </c>
      <c r="E94" s="4">
        <f>COUNTIFS('Romania Teachers Raw'!$B$2:$B$9,"Bulgaria",'Romania Teachers Raw'!$J$2:$J$9,A94)</f>
        <v>2</v>
      </c>
      <c r="F94" s="4">
        <f>E94/3</f>
        <v>0.66666666666666663</v>
      </c>
      <c r="G94" s="4">
        <f>COUNTIFS('Romania Teachers Raw'!$B$2:$B$9,"Turkey",'Romania Teachers Raw'!$J$2:$J$9,A94)</f>
        <v>4</v>
      </c>
      <c r="H94" s="4">
        <f>G94/5</f>
        <v>0.8</v>
      </c>
    </row>
    <row r="100" spans="1:8">
      <c r="A100" s="5" t="s">
        <v>151</v>
      </c>
      <c r="B100" s="5"/>
      <c r="C100" s="5"/>
      <c r="D100" s="5"/>
      <c r="E100" s="5"/>
      <c r="F100" s="5"/>
      <c r="G100" s="5"/>
      <c r="H100" s="5"/>
    </row>
    <row r="101" spans="1:8" ht="27.6">
      <c r="A101" s="1" t="s">
        <v>86</v>
      </c>
      <c r="B101" s="1" t="s">
        <v>87</v>
      </c>
      <c r="C101" s="1" t="s">
        <v>88</v>
      </c>
      <c r="D101" s="1" t="s">
        <v>89</v>
      </c>
      <c r="E101" s="1" t="s">
        <v>204</v>
      </c>
      <c r="F101" s="1" t="s">
        <v>91</v>
      </c>
      <c r="G101" s="1" t="s">
        <v>205</v>
      </c>
      <c r="H101" s="1" t="s">
        <v>93</v>
      </c>
    </row>
    <row r="102" spans="1:8">
      <c r="A102">
        <v>1</v>
      </c>
      <c r="B102" t="s">
        <v>112</v>
      </c>
      <c r="C102">
        <f>COUNTIF('Romania Teachers Raw'!$K$2:$K$9,A102)</f>
        <v>0</v>
      </c>
      <c r="D102" s="4">
        <f>C102/8</f>
        <v>0</v>
      </c>
      <c r="E102" s="4">
        <f>COUNTIFS('Romania Teachers Raw'!$B$2:$B$9,"Bulgaria",'Romania Teachers Raw'!$K$2:$K$9,A102)</f>
        <v>0</v>
      </c>
      <c r="F102" s="4">
        <f>E102/3</f>
        <v>0</v>
      </c>
      <c r="G102" s="4">
        <f>COUNTIFS('Romania Teachers Raw'!$B$2:$B$9,"Turkey",'Romania Teachers Raw'!$K$2:$K$9,A102)</f>
        <v>0</v>
      </c>
      <c r="H102" s="4">
        <f>G102/5</f>
        <v>0</v>
      </c>
    </row>
    <row r="103" spans="1:8">
      <c r="A103">
        <v>2</v>
      </c>
      <c r="B103" t="s">
        <v>113</v>
      </c>
      <c r="C103">
        <f>COUNTIF('Romania Teachers Raw'!$K$2:$K$9,A103)</f>
        <v>0</v>
      </c>
      <c r="D103" s="4">
        <f>C103/8</f>
        <v>0</v>
      </c>
      <c r="E103" s="4">
        <f>COUNTIFS('Romania Teachers Raw'!$B$2:$B$9,"Bulgaria",'Romania Teachers Raw'!$K$2:$K$9,A103)</f>
        <v>0</v>
      </c>
      <c r="F103" s="4">
        <f>E103/3</f>
        <v>0</v>
      </c>
      <c r="G103" s="4">
        <f>COUNTIFS('Romania Teachers Raw'!$B$2:$B$9,"Turkey",'Romania Teachers Raw'!$K$2:$K$9,A103)</f>
        <v>0</v>
      </c>
      <c r="H103" s="4">
        <f>G103/5</f>
        <v>0</v>
      </c>
    </row>
    <row r="104" spans="1:8">
      <c r="A104">
        <v>3</v>
      </c>
      <c r="B104" t="s">
        <v>114</v>
      </c>
      <c r="C104">
        <f>COUNTIF('Romania Teachers Raw'!$K$2:$K$9,A104)</f>
        <v>1</v>
      </c>
      <c r="D104" s="4">
        <f>C104/8</f>
        <v>0.125</v>
      </c>
      <c r="E104" s="4">
        <f>COUNTIFS('Romania Teachers Raw'!$B$2:$B$9,"Bulgaria",'Romania Teachers Raw'!$K$2:$K$9,A104)</f>
        <v>0</v>
      </c>
      <c r="F104" s="4">
        <f>E104/3</f>
        <v>0</v>
      </c>
      <c r="G104" s="4">
        <f>COUNTIFS('Romania Teachers Raw'!$B$2:$B$9,"Turkey",'Romania Teachers Raw'!$K$2:$K$9,A104)</f>
        <v>1</v>
      </c>
      <c r="H104" s="4">
        <f>G104/5</f>
        <v>0.2</v>
      </c>
    </row>
    <row r="105" spans="1:8">
      <c r="A105">
        <v>4</v>
      </c>
      <c r="B105" t="s">
        <v>115</v>
      </c>
      <c r="C105">
        <f>COUNTIF('Romania Teachers Raw'!$K$2:$K$9,A105)</f>
        <v>2</v>
      </c>
      <c r="D105" s="4">
        <f>C105/8</f>
        <v>0.25</v>
      </c>
      <c r="E105" s="4">
        <f>COUNTIFS('Romania Teachers Raw'!$B$2:$B$9,"Bulgaria",'Romania Teachers Raw'!$K$2:$K$9,A105)</f>
        <v>0</v>
      </c>
      <c r="F105" s="4">
        <f>E105/3</f>
        <v>0</v>
      </c>
      <c r="G105" s="4">
        <f>COUNTIFS('Romania Teachers Raw'!$B$2:$B$9,"Turkey",'Romania Teachers Raw'!$K$2:$K$9,A105)</f>
        <v>2</v>
      </c>
      <c r="H105" s="4">
        <f>G105/5</f>
        <v>0.4</v>
      </c>
    </row>
    <row r="106" spans="1:8">
      <c r="A106">
        <v>5</v>
      </c>
      <c r="B106" t="s">
        <v>116</v>
      </c>
      <c r="C106">
        <f>COUNTIF('Romania Teachers Raw'!$K$2:$K$9,A106)</f>
        <v>5</v>
      </c>
      <c r="D106" s="4">
        <f>C106/8</f>
        <v>0.625</v>
      </c>
      <c r="E106" s="4">
        <f>COUNTIFS('Romania Teachers Raw'!$B$2:$B$9,"Bulgaria",'Romania Teachers Raw'!$K$2:$K$9,A106)</f>
        <v>3</v>
      </c>
      <c r="F106" s="4">
        <f>E106/3</f>
        <v>1</v>
      </c>
      <c r="G106" s="4">
        <f>COUNTIFS('Romania Teachers Raw'!$B$2:$B$9,"Turkey",'Romania Teachers Raw'!$K$2:$K$9,A106)</f>
        <v>2</v>
      </c>
      <c r="H106" s="4">
        <f>G106/5</f>
        <v>0.4</v>
      </c>
    </row>
    <row r="112" spans="1:8">
      <c r="A112" s="5" t="s">
        <v>152</v>
      </c>
      <c r="B112" s="5"/>
      <c r="C112" s="5"/>
      <c r="D112" s="5"/>
      <c r="E112" s="5"/>
      <c r="F112" s="5"/>
      <c r="G112" s="5"/>
      <c r="H112" s="5"/>
    </row>
    <row r="113" spans="1:8" ht="27.6">
      <c r="A113" s="1" t="s">
        <v>86</v>
      </c>
      <c r="B113" s="1" t="s">
        <v>87</v>
      </c>
      <c r="C113" s="1" t="s">
        <v>88</v>
      </c>
      <c r="D113" s="1" t="s">
        <v>89</v>
      </c>
      <c r="E113" s="1" t="s">
        <v>204</v>
      </c>
      <c r="F113" s="1" t="s">
        <v>91</v>
      </c>
      <c r="G113" s="1" t="s">
        <v>205</v>
      </c>
      <c r="H113" s="1" t="s">
        <v>93</v>
      </c>
    </row>
    <row r="114" spans="1:8">
      <c r="A114">
        <v>1</v>
      </c>
      <c r="B114" t="s">
        <v>122</v>
      </c>
      <c r="C114">
        <f>COUNTIF('Romania Teachers Raw'!$L$2:$L$9,A114)</f>
        <v>0</v>
      </c>
      <c r="D114" s="4">
        <f>C114/8</f>
        <v>0</v>
      </c>
      <c r="E114" s="4">
        <f>COUNTIFS('Romania Teachers Raw'!$B$2:$B$9,"Bulgaria",'Romania Teachers Raw'!$L$2:$L$9,A114)</f>
        <v>0</v>
      </c>
      <c r="F114" s="4">
        <f>E114/3</f>
        <v>0</v>
      </c>
      <c r="G114" s="4">
        <f>COUNTIFS('Romania Teachers Raw'!$B$2:$B$9,"Turkey",'Romania Teachers Raw'!$L$2:$L$9,A114)</f>
        <v>0</v>
      </c>
      <c r="H114" s="4">
        <f>G114/5</f>
        <v>0</v>
      </c>
    </row>
    <row r="115" spans="1:8">
      <c r="A115">
        <v>2</v>
      </c>
      <c r="B115" t="s">
        <v>123</v>
      </c>
      <c r="C115">
        <f>COUNTIF('Romania Teachers Raw'!$L$2:$L$9,A115)</f>
        <v>0</v>
      </c>
      <c r="D115" s="4">
        <f>C115/8</f>
        <v>0</v>
      </c>
      <c r="E115" s="4">
        <f>COUNTIFS('Romania Teachers Raw'!$B$2:$B$9,"Bulgaria",'Romania Teachers Raw'!$L$2:$L$9,A115)</f>
        <v>0</v>
      </c>
      <c r="F115" s="4">
        <f>E115/3</f>
        <v>0</v>
      </c>
      <c r="G115" s="4">
        <f>COUNTIFS('Romania Teachers Raw'!$B$2:$B$9,"Turkey",'Romania Teachers Raw'!$L$2:$L$9,A115)</f>
        <v>0</v>
      </c>
      <c r="H115" s="4">
        <f>G115/5</f>
        <v>0</v>
      </c>
    </row>
    <row r="116" spans="1:8">
      <c r="A116">
        <v>3</v>
      </c>
      <c r="B116" t="s">
        <v>124</v>
      </c>
      <c r="C116">
        <f>COUNTIF('Romania Teachers Raw'!$L$2:$L$9,A116)</f>
        <v>0</v>
      </c>
      <c r="D116" s="4">
        <f>C116/8</f>
        <v>0</v>
      </c>
      <c r="E116" s="4">
        <f>COUNTIFS('Romania Teachers Raw'!$B$2:$B$9,"Bulgaria",'Romania Teachers Raw'!$L$2:$L$9,A116)</f>
        <v>0</v>
      </c>
      <c r="F116" s="4">
        <f>E116/3</f>
        <v>0</v>
      </c>
      <c r="G116" s="4">
        <f>COUNTIFS('Romania Teachers Raw'!$B$2:$B$9,"Turkey",'Romania Teachers Raw'!$L$2:$L$9,A116)</f>
        <v>0</v>
      </c>
      <c r="H116" s="4">
        <f>G116/5</f>
        <v>0</v>
      </c>
    </row>
    <row r="117" spans="1:8">
      <c r="A117">
        <v>4</v>
      </c>
      <c r="B117" t="s">
        <v>125</v>
      </c>
      <c r="C117">
        <f>COUNTIF('Romania Teachers Raw'!$L$2:$L$9,A117)</f>
        <v>1</v>
      </c>
      <c r="D117" s="4">
        <f>C117/8</f>
        <v>0.125</v>
      </c>
      <c r="E117" s="4">
        <f>COUNTIFS('Romania Teachers Raw'!$B$2:$B$9,"Bulgaria",'Romania Teachers Raw'!$L$2:$L$9,A117)</f>
        <v>0</v>
      </c>
      <c r="F117" s="4">
        <f>E117/3</f>
        <v>0</v>
      </c>
      <c r="G117" s="4">
        <f>COUNTIFS('Romania Teachers Raw'!$B$2:$B$9,"Turkey",'Romania Teachers Raw'!$L$2:$L$9,A117)</f>
        <v>1</v>
      </c>
      <c r="H117" s="4">
        <f>G117/5</f>
        <v>0.2</v>
      </c>
    </row>
    <row r="118" spans="1:8">
      <c r="A118">
        <v>5</v>
      </c>
      <c r="B118" t="s">
        <v>126</v>
      </c>
      <c r="C118">
        <f>COUNTIF('Romania Teachers Raw'!$L$2:$L$9,A118)</f>
        <v>7</v>
      </c>
      <c r="D118" s="4">
        <f>C118/8</f>
        <v>0.875</v>
      </c>
      <c r="E118" s="4">
        <f>COUNTIFS('Romania Teachers Raw'!$B$2:$B$9,"Bulgaria",'Romania Teachers Raw'!$L$2:$L$9,A118)</f>
        <v>3</v>
      </c>
      <c r="F118" s="4">
        <f>E118/3</f>
        <v>1</v>
      </c>
      <c r="G118" s="4">
        <f>COUNTIFS('Romania Teachers Raw'!$B$2:$B$9,"Turkey",'Romania Teachers Raw'!$L$2:$L$9,A118)</f>
        <v>4</v>
      </c>
      <c r="H118" s="4">
        <f>G118/5</f>
        <v>0.8</v>
      </c>
    </row>
    <row r="124" spans="1:8">
      <c r="A124" s="5" t="s">
        <v>153</v>
      </c>
      <c r="B124" s="5"/>
      <c r="C124" s="5"/>
      <c r="D124" s="5"/>
      <c r="E124" s="5"/>
      <c r="F124" s="5"/>
      <c r="G124" s="5"/>
      <c r="H124" s="5"/>
    </row>
    <row r="125" spans="1:8" ht="27.6">
      <c r="A125" s="1" t="s">
        <v>86</v>
      </c>
      <c r="B125" s="1" t="s">
        <v>87</v>
      </c>
      <c r="C125" s="1" t="s">
        <v>88</v>
      </c>
      <c r="D125" s="1" t="s">
        <v>89</v>
      </c>
      <c r="E125" s="1" t="s">
        <v>204</v>
      </c>
      <c r="F125" s="1" t="s">
        <v>91</v>
      </c>
      <c r="G125" s="1" t="s">
        <v>205</v>
      </c>
      <c r="H125" s="1" t="s">
        <v>93</v>
      </c>
    </row>
    <row r="126" spans="1:8">
      <c r="A126">
        <v>1</v>
      </c>
      <c r="B126" t="s">
        <v>128</v>
      </c>
      <c r="C126">
        <f>COUNTIF('Romania Teachers Raw'!$M$2:$M$9,A126)</f>
        <v>0</v>
      </c>
      <c r="D126" s="4">
        <f>C126/8</f>
        <v>0</v>
      </c>
      <c r="E126" s="4">
        <f>COUNTIFS('Romania Teachers Raw'!$B$2:$B$9,"Bulgaria",'Romania Teachers Raw'!$M$2:$M$9,A126)</f>
        <v>0</v>
      </c>
      <c r="F126" s="4">
        <f>E126/3</f>
        <v>0</v>
      </c>
      <c r="G126" s="4">
        <f>COUNTIFS('Romania Teachers Raw'!$B$2:$B$9,"Turkey",'Romania Teachers Raw'!$M$2:$M$9,A126)</f>
        <v>0</v>
      </c>
      <c r="H126" s="4">
        <f>G126/5</f>
        <v>0</v>
      </c>
    </row>
    <row r="127" spans="1:8">
      <c r="A127">
        <v>2</v>
      </c>
      <c r="B127" t="s">
        <v>129</v>
      </c>
      <c r="C127">
        <f>COUNTIF('Romania Teachers Raw'!$M$2:$M$9,A127)</f>
        <v>0</v>
      </c>
      <c r="D127" s="4">
        <f>C127/8</f>
        <v>0</v>
      </c>
      <c r="E127" s="4">
        <f>COUNTIFS('Romania Teachers Raw'!$B$2:$B$9,"Bulgaria",'Romania Teachers Raw'!$M$2:$M$9,A127)</f>
        <v>0</v>
      </c>
      <c r="F127" s="4">
        <f>E127/3</f>
        <v>0</v>
      </c>
      <c r="G127" s="4">
        <f>COUNTIFS('Romania Teachers Raw'!$B$2:$B$9,"Turkey",'Romania Teachers Raw'!$M$2:$M$9,A127)</f>
        <v>0</v>
      </c>
      <c r="H127" s="4">
        <f>G127/5</f>
        <v>0</v>
      </c>
    </row>
    <row r="128" spans="1:8">
      <c r="A128">
        <v>3</v>
      </c>
      <c r="B128" t="s">
        <v>130</v>
      </c>
      <c r="C128">
        <f>COUNTIF('Romania Teachers Raw'!$M$2:$M$9,A128)</f>
        <v>0</v>
      </c>
      <c r="D128" s="4">
        <f>C128/8</f>
        <v>0</v>
      </c>
      <c r="E128" s="4">
        <f>COUNTIFS('Romania Teachers Raw'!$B$2:$B$9,"Bulgaria",'Romania Teachers Raw'!$M$2:$M$9,A128)</f>
        <v>0</v>
      </c>
      <c r="F128" s="4">
        <f>E128/3</f>
        <v>0</v>
      </c>
      <c r="G128" s="4">
        <f>COUNTIFS('Romania Teachers Raw'!$B$2:$B$9,"Turkey",'Romania Teachers Raw'!$M$2:$M$9,A128)</f>
        <v>0</v>
      </c>
      <c r="H128" s="4">
        <f>G128/5</f>
        <v>0</v>
      </c>
    </row>
    <row r="129" spans="1:8">
      <c r="A129">
        <v>4</v>
      </c>
      <c r="B129" t="s">
        <v>131</v>
      </c>
      <c r="C129">
        <f>COUNTIF('Romania Teachers Raw'!$M$2:$M$9,A129)</f>
        <v>2</v>
      </c>
      <c r="D129" s="4">
        <f>C129/8</f>
        <v>0.25</v>
      </c>
      <c r="E129" s="4">
        <f>COUNTIFS('Romania Teachers Raw'!$B$2:$B$9,"Bulgaria",'Romania Teachers Raw'!$M$2:$M$9,A129)</f>
        <v>1</v>
      </c>
      <c r="F129" s="4">
        <f>E129/3</f>
        <v>0.33333333333333331</v>
      </c>
      <c r="G129" s="4">
        <f>COUNTIFS('Romania Teachers Raw'!$B$2:$B$9,"Turkey",'Romania Teachers Raw'!$M$2:$M$9,A129)</f>
        <v>1</v>
      </c>
      <c r="H129" s="4">
        <f>G129/5</f>
        <v>0.2</v>
      </c>
    </row>
    <row r="130" spans="1:8">
      <c r="A130">
        <v>5</v>
      </c>
      <c r="B130" t="s">
        <v>132</v>
      </c>
      <c r="C130">
        <f>COUNTIF('Romania Teachers Raw'!$M$2:$M$9,A130)</f>
        <v>6</v>
      </c>
      <c r="D130" s="4">
        <f>C130/8</f>
        <v>0.75</v>
      </c>
      <c r="E130" s="4">
        <f>COUNTIFS('Romania Teachers Raw'!$B$2:$B$9,"Bulgaria",'Romania Teachers Raw'!$M$2:$M$9,A130)</f>
        <v>2</v>
      </c>
      <c r="F130" s="4">
        <f>E130/3</f>
        <v>0.66666666666666663</v>
      </c>
      <c r="G130" s="4">
        <f>COUNTIFS('Romania Teachers Raw'!$B$2:$B$9,"Turkey",'Romania Teachers Raw'!$M$2:$M$9,A130)</f>
        <v>4</v>
      </c>
      <c r="H130" s="4">
        <f>G130/5</f>
        <v>0.8</v>
      </c>
    </row>
    <row r="136" spans="1:8">
      <c r="A136" s="5" t="s">
        <v>154</v>
      </c>
      <c r="B136" s="5"/>
      <c r="C136" s="5"/>
      <c r="D136" s="5"/>
      <c r="E136" s="5"/>
      <c r="F136" s="5"/>
      <c r="G136" s="5"/>
      <c r="H136" s="5"/>
    </row>
    <row r="137" spans="1:8" ht="27.6">
      <c r="A137" s="1" t="s">
        <v>86</v>
      </c>
      <c r="B137" s="1" t="s">
        <v>87</v>
      </c>
      <c r="C137" s="1" t="s">
        <v>88</v>
      </c>
      <c r="D137" s="1" t="s">
        <v>89</v>
      </c>
      <c r="E137" s="1" t="s">
        <v>204</v>
      </c>
      <c r="F137" s="1" t="s">
        <v>91</v>
      </c>
      <c r="G137" s="1" t="s">
        <v>205</v>
      </c>
      <c r="H137" s="1" t="s">
        <v>93</v>
      </c>
    </row>
    <row r="138" spans="1:8">
      <c r="A138">
        <v>1</v>
      </c>
      <c r="B138" t="s">
        <v>134</v>
      </c>
      <c r="C138">
        <f>COUNTIF('Romania Teachers Raw'!$N$2:$N$9,A138)</f>
        <v>0</v>
      </c>
      <c r="D138" s="4">
        <f>C138/8</f>
        <v>0</v>
      </c>
      <c r="E138" s="4">
        <f>COUNTIFS('Romania Teachers Raw'!$B$2:$B$9,"Bulgaria",'Romania Teachers Raw'!$N$2:$N$9,A138)</f>
        <v>0</v>
      </c>
      <c r="F138" s="4">
        <f>E138/3</f>
        <v>0</v>
      </c>
      <c r="G138" s="4">
        <f>COUNTIFS('Romania Teachers Raw'!$B$2:$B$9,"Turkey",'Romania Teachers Raw'!$N$2:$N$9,A138)</f>
        <v>0</v>
      </c>
      <c r="H138" s="4">
        <f>G138/5</f>
        <v>0</v>
      </c>
    </row>
    <row r="139" spans="1:8">
      <c r="A139">
        <v>2</v>
      </c>
      <c r="B139" t="s">
        <v>135</v>
      </c>
      <c r="C139">
        <f>COUNTIF('Romania Teachers Raw'!$N$2:$N$9,A139)</f>
        <v>0</v>
      </c>
      <c r="D139" s="4">
        <f>C139/8</f>
        <v>0</v>
      </c>
      <c r="E139" s="4">
        <f>COUNTIFS('Romania Teachers Raw'!$B$2:$B$9,"Bulgaria",'Romania Teachers Raw'!$N$2:$N$9,A139)</f>
        <v>0</v>
      </c>
      <c r="F139" s="4">
        <f>E139/3</f>
        <v>0</v>
      </c>
      <c r="G139" s="4">
        <f>COUNTIFS('Romania Teachers Raw'!$B$2:$B$9,"Turkey",'Romania Teachers Raw'!$N$2:$N$9,A139)</f>
        <v>0</v>
      </c>
      <c r="H139" s="4">
        <f>G139/5</f>
        <v>0</v>
      </c>
    </row>
    <row r="140" spans="1:8">
      <c r="A140">
        <v>3</v>
      </c>
      <c r="B140" t="s">
        <v>136</v>
      </c>
      <c r="C140">
        <f>COUNTIF('Romania Teachers Raw'!$N$2:$N$9,A140)</f>
        <v>0</v>
      </c>
      <c r="D140" s="4">
        <f>C140/8</f>
        <v>0</v>
      </c>
      <c r="E140" s="4">
        <f>COUNTIFS('Romania Teachers Raw'!$B$2:$B$9,"Bulgaria",'Romania Teachers Raw'!$N$2:$N$9,A140)</f>
        <v>0</v>
      </c>
      <c r="F140" s="4">
        <f>E140/3</f>
        <v>0</v>
      </c>
      <c r="G140" s="4">
        <f>COUNTIFS('Romania Teachers Raw'!$B$2:$B$9,"Turkey",'Romania Teachers Raw'!$N$2:$N$9,A140)</f>
        <v>0</v>
      </c>
      <c r="H140" s="4">
        <f>G140/5</f>
        <v>0</v>
      </c>
    </row>
    <row r="141" spans="1:8">
      <c r="A141">
        <v>4</v>
      </c>
      <c r="B141" t="s">
        <v>137</v>
      </c>
      <c r="C141">
        <f>COUNTIF('Romania Teachers Raw'!$N$2:$N$9,A141)</f>
        <v>1</v>
      </c>
      <c r="D141" s="4">
        <f>C141/8</f>
        <v>0.125</v>
      </c>
      <c r="E141" s="4">
        <f>COUNTIFS('Romania Teachers Raw'!$B$2:$B$9,"Bulgaria",'Romania Teachers Raw'!$N$2:$N$9,A141)</f>
        <v>0</v>
      </c>
      <c r="F141" s="4">
        <f>E141/3</f>
        <v>0</v>
      </c>
      <c r="G141" s="4">
        <f>COUNTIFS('Romania Teachers Raw'!$B$2:$B$9,"Turkey",'Romania Teachers Raw'!$N$2:$N$9,A141)</f>
        <v>1</v>
      </c>
      <c r="H141" s="4">
        <f>G141/5</f>
        <v>0.2</v>
      </c>
    </row>
    <row r="142" spans="1:8">
      <c r="A142">
        <v>5</v>
      </c>
      <c r="B142" t="s">
        <v>138</v>
      </c>
      <c r="C142">
        <f>COUNTIF('Romania Teachers Raw'!$N$2:$N$9,A142)</f>
        <v>7</v>
      </c>
      <c r="D142" s="4">
        <f>C142/8</f>
        <v>0.875</v>
      </c>
      <c r="E142" s="4">
        <f>COUNTIFS('Romania Teachers Raw'!$B$2:$B$9,"Bulgaria",'Romania Teachers Raw'!$N$2:$N$9,A142)</f>
        <v>3</v>
      </c>
      <c r="F142" s="4">
        <f>E142/3</f>
        <v>1</v>
      </c>
      <c r="G142" s="4">
        <f>COUNTIFS('Romania Teachers Raw'!$B$2:$B$9,"Turkey",'Romania Teachers Raw'!$N$2:$N$9,A142)</f>
        <v>4</v>
      </c>
      <c r="H142" s="4">
        <f>G142/5</f>
        <v>0.8</v>
      </c>
    </row>
  </sheetData>
  <mergeCells count="13">
    <mergeCell ref="A1:H1"/>
    <mergeCell ref="A4:H4"/>
    <mergeCell ref="A16:H16"/>
    <mergeCell ref="A28:H28"/>
    <mergeCell ref="A40:H40"/>
    <mergeCell ref="A112:H112"/>
    <mergeCell ref="A124:H124"/>
    <mergeCell ref="A136:H136"/>
    <mergeCell ref="A52:H52"/>
    <mergeCell ref="A64:H64"/>
    <mergeCell ref="A76:H76"/>
    <mergeCell ref="A88:H88"/>
    <mergeCell ref="A100:H100"/>
  </mergeCells>
  <conditionalFormatting sqref="D6:D10">
    <cfRule type="dataBar" priority="1">
      <dataBar>
        <cfvo type="min"/>
        <cfvo type="max"/>
        <color rgb="FF5B9BD5"/>
      </dataBar>
    </cfRule>
    <cfRule type="dataBar" priority="13">
      <dataBar>
        <cfvo type="min"/>
        <cfvo type="max"/>
        <color rgb="FF5B9BD5"/>
      </dataBar>
      <extLst>
        <ext xmlns:x14="http://schemas.microsoft.com/office/spreadsheetml/2009/9/main" uri="{B025F937-C7B1-47D3-B67F-A62EFF666E3E}">
          <x14:id>{7DB347C2-19CE-32D9-3D25-38E6A9484F64}</x14:id>
        </ext>
      </extLst>
    </cfRule>
  </conditionalFormatting>
  <conditionalFormatting sqref="D18:D22">
    <cfRule type="dataBar" priority="2">
      <dataBar>
        <cfvo type="min"/>
        <cfvo type="max"/>
        <color rgb="FF5B9BD5"/>
      </dataBar>
    </cfRule>
    <cfRule type="dataBar" priority="14">
      <dataBar>
        <cfvo type="min"/>
        <cfvo type="max"/>
        <color rgb="FF5B9BD5"/>
      </dataBar>
      <extLst>
        <ext xmlns:x14="http://schemas.microsoft.com/office/spreadsheetml/2009/9/main" uri="{B025F937-C7B1-47D3-B67F-A62EFF666E3E}">
          <x14:id>{45E0D7B3-9901-B913-2B34-3C4118A6F97B}</x14:id>
        </ext>
      </extLst>
    </cfRule>
  </conditionalFormatting>
  <conditionalFormatting sqref="D30:D34">
    <cfRule type="dataBar" priority="3">
      <dataBar>
        <cfvo type="min"/>
        <cfvo type="max"/>
        <color rgb="FF5B9BD5"/>
      </dataBar>
    </cfRule>
    <cfRule type="dataBar" priority="15">
      <dataBar>
        <cfvo type="min"/>
        <cfvo type="max"/>
        <color rgb="FF5B9BD5"/>
      </dataBar>
      <extLst>
        <ext xmlns:x14="http://schemas.microsoft.com/office/spreadsheetml/2009/9/main" uri="{B025F937-C7B1-47D3-B67F-A62EFF666E3E}">
          <x14:id>{145DA3D2-7D6B-B19D-7A77-AD76FE02D11D}</x14:id>
        </ext>
      </extLst>
    </cfRule>
  </conditionalFormatting>
  <conditionalFormatting sqref="D42:D46">
    <cfRule type="dataBar" priority="4">
      <dataBar>
        <cfvo type="min"/>
        <cfvo type="max"/>
        <color rgb="FF5B9BD5"/>
      </dataBar>
    </cfRule>
    <cfRule type="dataBar" priority="16">
      <dataBar>
        <cfvo type="min"/>
        <cfvo type="max"/>
        <color rgb="FF5B9BD5"/>
      </dataBar>
      <extLst>
        <ext xmlns:x14="http://schemas.microsoft.com/office/spreadsheetml/2009/9/main" uri="{B025F937-C7B1-47D3-B67F-A62EFF666E3E}">
          <x14:id>{224DD147-68D6-12AA-D56D-6F3206CF65F4}</x14:id>
        </ext>
      </extLst>
    </cfRule>
  </conditionalFormatting>
  <conditionalFormatting sqref="D54:D58">
    <cfRule type="dataBar" priority="5">
      <dataBar>
        <cfvo type="min"/>
        <cfvo type="max"/>
        <color rgb="FF5B9BD5"/>
      </dataBar>
    </cfRule>
    <cfRule type="dataBar" priority="17">
      <dataBar>
        <cfvo type="min"/>
        <cfvo type="max"/>
        <color rgb="FF5B9BD5"/>
      </dataBar>
      <extLst>
        <ext xmlns:x14="http://schemas.microsoft.com/office/spreadsheetml/2009/9/main" uri="{B025F937-C7B1-47D3-B67F-A62EFF666E3E}">
          <x14:id>{D0413832-83BB-5950-B81C-4DA8BDFB4265}</x14:id>
        </ext>
      </extLst>
    </cfRule>
  </conditionalFormatting>
  <conditionalFormatting sqref="D66:D70">
    <cfRule type="dataBar" priority="6">
      <dataBar>
        <cfvo type="min"/>
        <cfvo type="max"/>
        <color rgb="FF5B9BD5"/>
      </dataBar>
    </cfRule>
    <cfRule type="dataBar" priority="18">
      <dataBar>
        <cfvo type="min"/>
        <cfvo type="max"/>
        <color rgb="FF5B9BD5"/>
      </dataBar>
      <extLst>
        <ext xmlns:x14="http://schemas.microsoft.com/office/spreadsheetml/2009/9/main" uri="{B025F937-C7B1-47D3-B67F-A62EFF666E3E}">
          <x14:id>{86D5442E-0DF3-7A7A-1CE3-5ADE1A4D6A08}</x14:id>
        </ext>
      </extLst>
    </cfRule>
  </conditionalFormatting>
  <conditionalFormatting sqref="D78:D82">
    <cfRule type="dataBar" priority="7">
      <dataBar>
        <cfvo type="min"/>
        <cfvo type="max"/>
        <color rgb="FF5B9BD5"/>
      </dataBar>
    </cfRule>
    <cfRule type="dataBar" priority="19">
      <dataBar>
        <cfvo type="min"/>
        <cfvo type="max"/>
        <color rgb="FF5B9BD5"/>
      </dataBar>
      <extLst>
        <ext xmlns:x14="http://schemas.microsoft.com/office/spreadsheetml/2009/9/main" uri="{B025F937-C7B1-47D3-B67F-A62EFF666E3E}">
          <x14:id>{C021E94F-91E1-9888-5032-1ECDD4A9D38C}</x14:id>
        </ext>
      </extLst>
    </cfRule>
  </conditionalFormatting>
  <conditionalFormatting sqref="D90:D94">
    <cfRule type="dataBar" priority="8">
      <dataBar>
        <cfvo type="min"/>
        <cfvo type="max"/>
        <color rgb="FF5B9BD5"/>
      </dataBar>
    </cfRule>
    <cfRule type="dataBar" priority="20">
      <dataBar>
        <cfvo type="min"/>
        <cfvo type="max"/>
        <color rgb="FF5B9BD5"/>
      </dataBar>
      <extLst>
        <ext xmlns:x14="http://schemas.microsoft.com/office/spreadsheetml/2009/9/main" uri="{B025F937-C7B1-47D3-B67F-A62EFF666E3E}">
          <x14:id>{4D403BE3-2E9B-A1D7-0820-0FC4E0E9DD3B}</x14:id>
        </ext>
      </extLst>
    </cfRule>
  </conditionalFormatting>
  <conditionalFormatting sqref="D102:D106">
    <cfRule type="dataBar" priority="9">
      <dataBar>
        <cfvo type="min"/>
        <cfvo type="max"/>
        <color rgb="FF5B9BD5"/>
      </dataBar>
    </cfRule>
    <cfRule type="dataBar" priority="21">
      <dataBar>
        <cfvo type="min"/>
        <cfvo type="max"/>
        <color rgb="FF5B9BD5"/>
      </dataBar>
      <extLst>
        <ext xmlns:x14="http://schemas.microsoft.com/office/spreadsheetml/2009/9/main" uri="{B025F937-C7B1-47D3-B67F-A62EFF666E3E}">
          <x14:id>{39A1BA2F-5B3C-D85F-8509-DA1548C87BA9}</x14:id>
        </ext>
      </extLst>
    </cfRule>
  </conditionalFormatting>
  <conditionalFormatting sqref="D114:D118">
    <cfRule type="dataBar" priority="10">
      <dataBar>
        <cfvo type="min"/>
        <cfvo type="max"/>
        <color rgb="FF5B9BD5"/>
      </dataBar>
    </cfRule>
    <cfRule type="dataBar" priority="22">
      <dataBar>
        <cfvo type="min"/>
        <cfvo type="max"/>
        <color rgb="FF5B9BD5"/>
      </dataBar>
      <extLst>
        <ext xmlns:x14="http://schemas.microsoft.com/office/spreadsheetml/2009/9/main" uri="{B025F937-C7B1-47D3-B67F-A62EFF666E3E}">
          <x14:id>{5AC356A2-BD71-B056-7D8A-EB6DAF3296FC}</x14:id>
        </ext>
      </extLst>
    </cfRule>
  </conditionalFormatting>
  <conditionalFormatting sqref="D126:D130">
    <cfRule type="dataBar" priority="11">
      <dataBar>
        <cfvo type="min"/>
        <cfvo type="max"/>
        <color rgb="FF5B9BD5"/>
      </dataBar>
    </cfRule>
    <cfRule type="dataBar" priority="23">
      <dataBar>
        <cfvo type="min"/>
        <cfvo type="max"/>
        <color rgb="FF5B9BD5"/>
      </dataBar>
      <extLst>
        <ext xmlns:x14="http://schemas.microsoft.com/office/spreadsheetml/2009/9/main" uri="{B025F937-C7B1-47D3-B67F-A62EFF666E3E}">
          <x14:id>{757483A8-E873-AEAF-EAD0-00BF335E401D}</x14:id>
        </ext>
      </extLst>
    </cfRule>
  </conditionalFormatting>
  <conditionalFormatting sqref="D138:D142">
    <cfRule type="dataBar" priority="12">
      <dataBar>
        <cfvo type="min"/>
        <cfvo type="max"/>
        <color rgb="FF5B9BD5"/>
      </dataBar>
    </cfRule>
    <cfRule type="dataBar" priority="24">
      <dataBar>
        <cfvo type="min"/>
        <cfvo type="max"/>
        <color rgb="FF5B9BD5"/>
      </dataBar>
      <extLst>
        <ext xmlns:x14="http://schemas.microsoft.com/office/spreadsheetml/2009/9/main" uri="{B025F937-C7B1-47D3-B67F-A62EFF666E3E}">
          <x14:id>{424D17F5-4A93-71EA-F6BC-FA2DF868831A}</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7DB347C2-19CE-32D9-3D25-38E6A9484F64}">
            <x14:dataBar>
              <x14:cfvo type="min"/>
              <x14:cfvo type="max"/>
              <x14:negativeFillColor auto="1"/>
              <x14:axisColor auto="1"/>
            </x14:dataBar>
          </x14:cfRule>
          <xm:sqref>D6:D10</xm:sqref>
        </x14:conditionalFormatting>
        <x14:conditionalFormatting xmlns:xm="http://schemas.microsoft.com/office/excel/2006/main">
          <x14:cfRule type="dataBar" id="{45E0D7B3-9901-B913-2B34-3C4118A6F97B}">
            <x14:dataBar>
              <x14:cfvo type="min"/>
              <x14:cfvo type="max"/>
              <x14:negativeFillColor auto="1"/>
              <x14:axisColor auto="1"/>
            </x14:dataBar>
          </x14:cfRule>
          <xm:sqref>D18:D22</xm:sqref>
        </x14:conditionalFormatting>
        <x14:conditionalFormatting xmlns:xm="http://schemas.microsoft.com/office/excel/2006/main">
          <x14:cfRule type="dataBar" id="{145DA3D2-7D6B-B19D-7A77-AD76FE02D11D}">
            <x14:dataBar>
              <x14:cfvo type="min"/>
              <x14:cfvo type="max"/>
              <x14:negativeFillColor auto="1"/>
              <x14:axisColor auto="1"/>
            </x14:dataBar>
          </x14:cfRule>
          <xm:sqref>D30:D34</xm:sqref>
        </x14:conditionalFormatting>
        <x14:conditionalFormatting xmlns:xm="http://schemas.microsoft.com/office/excel/2006/main">
          <x14:cfRule type="dataBar" id="{224DD147-68D6-12AA-D56D-6F3206CF65F4}">
            <x14:dataBar>
              <x14:cfvo type="min"/>
              <x14:cfvo type="max"/>
              <x14:negativeFillColor auto="1"/>
              <x14:axisColor auto="1"/>
            </x14:dataBar>
          </x14:cfRule>
          <xm:sqref>D42:D46</xm:sqref>
        </x14:conditionalFormatting>
        <x14:conditionalFormatting xmlns:xm="http://schemas.microsoft.com/office/excel/2006/main">
          <x14:cfRule type="dataBar" id="{D0413832-83BB-5950-B81C-4DA8BDFB4265}">
            <x14:dataBar>
              <x14:cfvo type="min"/>
              <x14:cfvo type="max"/>
              <x14:negativeFillColor auto="1"/>
              <x14:axisColor auto="1"/>
            </x14:dataBar>
          </x14:cfRule>
          <xm:sqref>D54:D58</xm:sqref>
        </x14:conditionalFormatting>
        <x14:conditionalFormatting xmlns:xm="http://schemas.microsoft.com/office/excel/2006/main">
          <x14:cfRule type="dataBar" id="{86D5442E-0DF3-7A7A-1CE3-5ADE1A4D6A08}">
            <x14:dataBar>
              <x14:cfvo type="min"/>
              <x14:cfvo type="max"/>
              <x14:negativeFillColor auto="1"/>
              <x14:axisColor auto="1"/>
            </x14:dataBar>
          </x14:cfRule>
          <xm:sqref>D66:D70</xm:sqref>
        </x14:conditionalFormatting>
        <x14:conditionalFormatting xmlns:xm="http://schemas.microsoft.com/office/excel/2006/main">
          <x14:cfRule type="dataBar" id="{C021E94F-91E1-9888-5032-1ECDD4A9D38C}">
            <x14:dataBar>
              <x14:cfvo type="min"/>
              <x14:cfvo type="max"/>
              <x14:negativeFillColor auto="1"/>
              <x14:axisColor auto="1"/>
            </x14:dataBar>
          </x14:cfRule>
          <xm:sqref>D78:D82</xm:sqref>
        </x14:conditionalFormatting>
        <x14:conditionalFormatting xmlns:xm="http://schemas.microsoft.com/office/excel/2006/main">
          <x14:cfRule type="dataBar" id="{4D403BE3-2E9B-A1D7-0820-0FC4E0E9DD3B}">
            <x14:dataBar>
              <x14:cfvo type="min"/>
              <x14:cfvo type="max"/>
              <x14:negativeFillColor auto="1"/>
              <x14:axisColor auto="1"/>
            </x14:dataBar>
          </x14:cfRule>
          <xm:sqref>D90:D94</xm:sqref>
        </x14:conditionalFormatting>
        <x14:conditionalFormatting xmlns:xm="http://schemas.microsoft.com/office/excel/2006/main">
          <x14:cfRule type="dataBar" id="{39A1BA2F-5B3C-D85F-8509-DA1548C87BA9}">
            <x14:dataBar>
              <x14:cfvo type="min"/>
              <x14:cfvo type="max"/>
              <x14:negativeFillColor auto="1"/>
              <x14:axisColor auto="1"/>
            </x14:dataBar>
          </x14:cfRule>
          <xm:sqref>D102:D106</xm:sqref>
        </x14:conditionalFormatting>
        <x14:conditionalFormatting xmlns:xm="http://schemas.microsoft.com/office/excel/2006/main">
          <x14:cfRule type="dataBar" id="{5AC356A2-BD71-B056-7D8A-EB6DAF3296FC}">
            <x14:dataBar>
              <x14:cfvo type="min"/>
              <x14:cfvo type="max"/>
              <x14:negativeFillColor auto="1"/>
              <x14:axisColor auto="1"/>
            </x14:dataBar>
          </x14:cfRule>
          <xm:sqref>D114:D118</xm:sqref>
        </x14:conditionalFormatting>
        <x14:conditionalFormatting xmlns:xm="http://schemas.microsoft.com/office/excel/2006/main">
          <x14:cfRule type="dataBar" id="{757483A8-E873-AEAF-EAD0-00BF335E401D}">
            <x14:dataBar>
              <x14:cfvo type="min"/>
              <x14:cfvo type="max"/>
              <x14:negativeFillColor auto="1"/>
              <x14:axisColor auto="1"/>
            </x14:dataBar>
          </x14:cfRule>
          <xm:sqref>D126:D130</xm:sqref>
        </x14:conditionalFormatting>
        <x14:conditionalFormatting xmlns:xm="http://schemas.microsoft.com/office/excel/2006/main">
          <x14:cfRule type="dataBar" id="{424D17F5-4A93-71EA-F6BC-FA2DF868831A}">
            <x14:dataBar>
              <x14:cfvo type="min"/>
              <x14:cfvo type="max"/>
              <x14:negativeFillColor auto="1"/>
              <x14:axisColor auto="1"/>
            </x14:dataBar>
          </x14:cfRule>
          <xm:sqref>D138:D142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5"/>
  <sheetViews>
    <sheetView workbookViewId="0">
      <selection sqref="A1:J1"/>
    </sheetView>
  </sheetViews>
  <sheetFormatPr defaultRowHeight="13.8"/>
  <cols>
    <col min="1" max="1" width="35" customWidth="1"/>
    <col min="2" max="4" width="14" customWidth="1"/>
    <col min="5" max="5" width="13" customWidth="1"/>
    <col min="6" max="6" width="36" customWidth="1"/>
  </cols>
  <sheetData>
    <row r="1" spans="1:10" ht="21">
      <c r="A1" s="7" t="s">
        <v>238</v>
      </c>
      <c r="B1" s="7"/>
      <c r="C1" s="7"/>
      <c r="D1" s="7"/>
      <c r="E1" s="7"/>
      <c r="F1" s="7"/>
      <c r="G1" s="7"/>
      <c r="H1" s="7"/>
      <c r="I1" s="7"/>
      <c r="J1" s="7"/>
    </row>
    <row r="3" spans="1:10" ht="27.6">
      <c r="A3" s="1" t="s">
        <v>156</v>
      </c>
      <c r="B3" s="1" t="s">
        <v>157</v>
      </c>
      <c r="C3" s="1" t="s">
        <v>158</v>
      </c>
      <c r="D3" s="1" t="s">
        <v>159</v>
      </c>
      <c r="E3" s="1" t="s">
        <v>160</v>
      </c>
      <c r="F3" s="1" t="s">
        <v>161</v>
      </c>
    </row>
    <row r="4" spans="1:10">
      <c r="A4" t="s">
        <v>162</v>
      </c>
      <c r="B4" s="4">
        <f>COUNTIF('Romania Students Raw'!$C$2:$C$21,"&gt;=4")/20</f>
        <v>0.9</v>
      </c>
      <c r="C4" s="4">
        <f>COUNTIF('Romania Teachers Raw'!$C$2:$C$9,"&gt;=4")/8</f>
        <v>1</v>
      </c>
      <c r="D4" s="4">
        <v>0.9</v>
      </c>
      <c r="E4" t="str">
        <f>IF(AVERAGE(B4:C4)&gt;=D4,"Achieved","Attention")</f>
        <v>Achieved</v>
      </c>
      <c r="F4" t="str">
        <f>IF(E4="Achieved","Strong positive evaluation","Review neutral and critical comments")</f>
        <v>Strong positive evaluation</v>
      </c>
    </row>
    <row r="5" spans="1:10">
      <c r="A5" t="s">
        <v>163</v>
      </c>
      <c r="B5" s="4">
        <f>COUNTIF('Romania Students Raw'!$D$2:$D$21,"&gt;=4")/20</f>
        <v>0.95</v>
      </c>
      <c r="C5" s="4">
        <f>COUNTIF('Romania Teachers Raw'!$D$2:$D$9,"&gt;=4")/8</f>
        <v>0.75</v>
      </c>
      <c r="D5" s="4">
        <v>0.9</v>
      </c>
      <c r="E5" t="str">
        <f>IF(AVERAGE(B5:C5)&gt;=D5,"Achieved","Attention")</f>
        <v>Attention</v>
      </c>
      <c r="F5" t="str">
        <f>IF(E5="Achieved","Strong positive evaluation","Review neutral and critical comments")</f>
        <v>Review neutral and critical comments</v>
      </c>
    </row>
    <row r="6" spans="1:10">
      <c r="A6" t="s">
        <v>164</v>
      </c>
      <c r="B6" s="4">
        <f>COUNTIF('Romania Students Raw'!$M$2:$M$21,"&gt;=4")/20</f>
        <v>0.8</v>
      </c>
      <c r="C6" s="4">
        <f>COUNTIF('Romania Teachers Raw'!$M$2:$M$9,"&gt;=4")/8</f>
        <v>1</v>
      </c>
      <c r="D6" s="4">
        <v>0.9</v>
      </c>
      <c r="E6" t="str">
        <f>IF(AVERAGE(B6:C6)&gt;=D6,"Achieved","Attention")</f>
        <v>Achieved</v>
      </c>
      <c r="F6" t="str">
        <f>IF(E6="Achieved","Strong positive evaluation","Review neutral and critical comments")</f>
        <v>Strong positive evaluation</v>
      </c>
    </row>
    <row r="7" spans="1:10">
      <c r="A7" t="s">
        <v>165</v>
      </c>
      <c r="B7" s="4">
        <f>COUNTIF('Romania Students Raw'!$J$2:$J$21,"&gt;=4")/20</f>
        <v>0.9</v>
      </c>
      <c r="C7" s="4">
        <f>COUNTIF('Romania Teachers Raw'!$J$2:$J$9,"&gt;=4")/8</f>
        <v>1</v>
      </c>
      <c r="D7" s="4">
        <v>0.9</v>
      </c>
      <c r="E7" t="str">
        <f>IF(AVERAGE(B7:C7)&gt;=D7,"Achieved","Attention")</f>
        <v>Achieved</v>
      </c>
      <c r="F7" t="str">
        <f>IF(E7="Achieved","Strong positive evaluation","Review neutral and critical comments")</f>
        <v>Strong positive evaluation</v>
      </c>
    </row>
    <row r="8" spans="1:10">
      <c r="A8" t="s">
        <v>166</v>
      </c>
      <c r="B8" s="4">
        <f>COUNTIF('Romania Students Raw'!$N$2:$N$21,"&gt;=4")/20</f>
        <v>0.9</v>
      </c>
      <c r="C8" s="4">
        <f>COUNTIF('Romania Teachers Raw'!$N$2:$N$9,"&gt;=4")/8</f>
        <v>1</v>
      </c>
      <c r="D8" s="4">
        <v>0.9</v>
      </c>
      <c r="E8" t="str">
        <f>IF(AVERAGE(B8:C8)&gt;=D8,"Achieved","Attention")</f>
        <v>Achieved</v>
      </c>
      <c r="F8" t="str">
        <f>IF(E8="Achieved","Strong positive evaluation","Review neutral and critical comments")</f>
        <v>Strong positive evaluation</v>
      </c>
    </row>
    <row r="11" spans="1:10">
      <c r="A11" s="1" t="s">
        <v>167</v>
      </c>
      <c r="B11" s="1" t="s">
        <v>14</v>
      </c>
      <c r="C11" s="1" t="s">
        <v>168</v>
      </c>
      <c r="D11" s="1" t="s">
        <v>169</v>
      </c>
    </row>
    <row r="12" spans="1:10">
      <c r="A12" t="s">
        <v>157</v>
      </c>
      <c r="B12" t="s">
        <v>171</v>
      </c>
      <c r="C12">
        <v>10</v>
      </c>
      <c r="D12" s="4">
        <v>0.35714285714285715</v>
      </c>
    </row>
    <row r="13" spans="1:10">
      <c r="A13" t="s">
        <v>157</v>
      </c>
      <c r="B13" t="s">
        <v>49</v>
      </c>
      <c r="C13">
        <v>10</v>
      </c>
      <c r="D13" s="4">
        <v>0.35714285714285715</v>
      </c>
    </row>
    <row r="14" spans="1:10">
      <c r="A14" t="s">
        <v>158</v>
      </c>
      <c r="B14" t="s">
        <v>171</v>
      </c>
      <c r="C14">
        <v>3</v>
      </c>
      <c r="D14" s="4">
        <v>0.10714285714285714</v>
      </c>
    </row>
    <row r="15" spans="1:10">
      <c r="A15" t="s">
        <v>158</v>
      </c>
      <c r="B15" t="s">
        <v>49</v>
      </c>
      <c r="C15">
        <v>5</v>
      </c>
      <c r="D15" s="4">
        <v>0.17857142857142858</v>
      </c>
    </row>
  </sheetData>
  <mergeCells count="1">
    <mergeCell ref="A1:J1"/>
  </mergeCells>
  <conditionalFormatting sqref="B4:C8">
    <cfRule type="colorScale" priority="1">
      <colorScale>
        <cfvo type="min"/>
        <cfvo type="percentile" val="50"/>
        <cfvo type="max"/>
        <color rgb="FFF4CCCC"/>
        <color rgb="FFFFF2CC"/>
        <color rgb="FFD9EAD3"/>
      </colorScale>
    </cfRule>
  </conditionalFormatting>
  <conditionalFormatting sqref="E4:E8">
    <cfRule type="expression" dxfId="1" priority="2">
      <formula>E4="Achieved"</formula>
    </cfRule>
    <cfRule type="expression" dxfId="0" priority="3">
      <formula>E4="Attention"</formula>
    </cfRule>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
  <sheetViews>
    <sheetView workbookViewId="0">
      <selection sqref="A1:J1"/>
    </sheetView>
  </sheetViews>
  <sheetFormatPr defaultRowHeight="13.8"/>
  <cols>
    <col min="1" max="7" width="18" customWidth="1"/>
  </cols>
  <sheetData>
    <row r="1" spans="1:10" ht="21">
      <c r="A1" s="7" t="s">
        <v>268</v>
      </c>
      <c r="B1" s="7"/>
      <c r="C1" s="7"/>
      <c r="D1" s="7"/>
      <c r="E1" s="7"/>
      <c r="F1" s="7"/>
      <c r="G1" s="7"/>
      <c r="H1" s="7"/>
      <c r="I1" s="7"/>
      <c r="J1" s="7"/>
    </row>
    <row r="3" spans="1:10" ht="27.6">
      <c r="A3" s="1" t="s">
        <v>239</v>
      </c>
      <c r="B3" s="1" t="s">
        <v>240</v>
      </c>
      <c r="C3" s="1" t="s">
        <v>241</v>
      </c>
      <c r="D3" s="1" t="s">
        <v>242</v>
      </c>
      <c r="E3" s="1" t="s">
        <v>243</v>
      </c>
      <c r="F3" s="1" t="s">
        <v>244</v>
      </c>
      <c r="G3" s="1" t="s">
        <v>245</v>
      </c>
    </row>
    <row r="4" spans="1:10">
      <c r="A4" t="s">
        <v>171</v>
      </c>
      <c r="B4" s="4">
        <f>'Bulgaria Dashboard'!B4</f>
        <v>0.86363636363636365</v>
      </c>
      <c r="C4" s="4">
        <f>'Bulgaria Dashboard'!C4</f>
        <v>1</v>
      </c>
      <c r="D4" s="4">
        <f>'Bulgaria Dashboard'!B6</f>
        <v>0.86363636363636365</v>
      </c>
      <c r="E4" s="4">
        <f>'Bulgaria Dashboard'!C6</f>
        <v>0.875</v>
      </c>
      <c r="F4" s="4">
        <f>'Bulgaria Dashboard'!B7</f>
        <v>0.86363636363636365</v>
      </c>
      <c r="G4" s="4">
        <f>'Bulgaria Dashboard'!C7</f>
        <v>1</v>
      </c>
    </row>
    <row r="5" spans="1:10">
      <c r="A5" t="s">
        <v>49</v>
      </c>
      <c r="B5" s="4">
        <f>'Turkey Dashboard'!B4</f>
        <v>0.95238095238095233</v>
      </c>
      <c r="C5" s="4">
        <f>'Turkey Dashboard'!C4</f>
        <v>1</v>
      </c>
      <c r="D5" s="4">
        <f>'Turkey Dashboard'!B6</f>
        <v>0.95238095238095233</v>
      </c>
      <c r="E5" s="4">
        <f>'Turkey Dashboard'!C6</f>
        <v>1</v>
      </c>
      <c r="F5" s="4">
        <f>'Turkey Dashboard'!B7</f>
        <v>0.95238095238095233</v>
      </c>
      <c r="G5" s="4">
        <f>'Turkey Dashboard'!C7</f>
        <v>0.88888888888888884</v>
      </c>
    </row>
    <row r="6" spans="1:10">
      <c r="A6" t="s">
        <v>29</v>
      </c>
      <c r="B6" s="4">
        <f>'Romania Dashboard'!B4</f>
        <v>0.9</v>
      </c>
      <c r="C6" s="4">
        <f>'Romania Dashboard'!C4</f>
        <v>1</v>
      </c>
      <c r="D6" s="4">
        <f>'Romania Dashboard'!B6</f>
        <v>0.8</v>
      </c>
      <c r="E6" s="4">
        <f>'Romania Dashboard'!C6</f>
        <v>1</v>
      </c>
      <c r="F6" s="4">
        <f>'Romania Dashboard'!B7</f>
        <v>0.9</v>
      </c>
      <c r="G6" s="4">
        <f>'Romania Dashboard'!C7</f>
        <v>1</v>
      </c>
    </row>
  </sheetData>
  <mergeCells count="1">
    <mergeCell ref="A1:J1"/>
  </mergeCells>
  <conditionalFormatting sqref="B4:G6">
    <cfRule type="colorScale" priority="1">
      <colorScale>
        <cfvo type="min"/>
        <cfvo type="percentile" val="50"/>
        <cfvo type="max"/>
        <color rgb="FFF4CCCC"/>
        <color rgb="FFFFF2CC"/>
        <color rgb="FFD9EAD3"/>
      </colorScale>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50"/>
  <sheetViews>
    <sheetView tabSelected="1" zoomScale="153" zoomScaleNormal="153" workbookViewId="0">
      <selection activeCell="C18" sqref="C18"/>
    </sheetView>
  </sheetViews>
  <sheetFormatPr defaultRowHeight="13.8"/>
  <cols>
    <col min="1" max="8" width="15" customWidth="1"/>
  </cols>
  <sheetData>
    <row r="1" spans="1:8" ht="21">
      <c r="A1" s="6"/>
      <c r="B1" s="6"/>
      <c r="C1" s="6"/>
      <c r="D1" s="6"/>
      <c r="E1" s="6"/>
      <c r="F1" s="6"/>
      <c r="G1" s="6"/>
      <c r="H1" s="6"/>
    </row>
    <row r="2" spans="1:8">
      <c r="A2" s="3"/>
      <c r="B2" s="3"/>
      <c r="C2" s="3"/>
      <c r="D2" s="3"/>
      <c r="E2" s="3"/>
      <c r="F2" s="3"/>
      <c r="G2" s="3"/>
      <c r="H2" s="3"/>
    </row>
    <row r="3" spans="1:8" ht="14.4">
      <c r="A3" s="9"/>
      <c r="B3" s="9"/>
      <c r="C3" s="9"/>
      <c r="D3" s="9"/>
      <c r="E3" s="9"/>
      <c r="F3" s="9"/>
      <c r="G3" s="9"/>
      <c r="H3" s="9"/>
    </row>
    <row r="4" spans="1:8">
      <c r="A4" s="3"/>
      <c r="B4" s="3"/>
      <c r="C4" s="3"/>
      <c r="D4" s="3"/>
      <c r="E4" s="3"/>
      <c r="F4" s="3"/>
      <c r="G4" s="3"/>
      <c r="H4" s="3"/>
    </row>
    <row r="5" spans="1:8">
      <c r="A5" s="5" t="s">
        <v>246</v>
      </c>
      <c r="B5" s="5"/>
      <c r="C5" s="5"/>
      <c r="D5" s="5"/>
      <c r="E5" s="5"/>
      <c r="F5" s="5"/>
      <c r="G5" s="5"/>
      <c r="H5" s="5"/>
    </row>
    <row r="6" spans="1:8">
      <c r="A6" s="8" t="s">
        <v>247</v>
      </c>
      <c r="B6" s="8"/>
      <c r="C6" s="8"/>
      <c r="D6" s="8"/>
      <c r="E6" s="8"/>
      <c r="F6" s="8"/>
      <c r="G6" s="8"/>
      <c r="H6" s="8"/>
    </row>
    <row r="7" spans="1:8">
      <c r="A7" s="8"/>
      <c r="B7" s="8"/>
      <c r="C7" s="8"/>
      <c r="D7" s="8"/>
      <c r="E7" s="8"/>
      <c r="F7" s="8"/>
      <c r="G7" s="8"/>
      <c r="H7" s="8"/>
    </row>
    <row r="8" spans="1:8">
      <c r="A8" s="8"/>
      <c r="B8" s="8"/>
      <c r="C8" s="8"/>
      <c r="D8" s="8"/>
      <c r="E8" s="8"/>
      <c r="F8" s="8"/>
      <c r="G8" s="8"/>
      <c r="H8" s="8"/>
    </row>
    <row r="9" spans="1:8">
      <c r="A9" s="8"/>
      <c r="B9" s="8"/>
      <c r="C9" s="8"/>
      <c r="D9" s="8"/>
      <c r="E9" s="8"/>
      <c r="F9" s="8"/>
      <c r="G9" s="8"/>
      <c r="H9" s="8"/>
    </row>
    <row r="10" spans="1:8">
      <c r="A10" s="8"/>
      <c r="B10" s="8"/>
      <c r="C10" s="8"/>
      <c r="D10" s="8"/>
      <c r="E10" s="8"/>
      <c r="F10" s="8"/>
      <c r="G10" s="8"/>
      <c r="H10" s="8"/>
    </row>
    <row r="11" spans="1:8">
      <c r="A11" s="3"/>
      <c r="B11" s="3"/>
      <c r="C11" s="3"/>
      <c r="D11" s="3"/>
      <c r="E11" s="3"/>
      <c r="F11" s="3"/>
      <c r="G11" s="3"/>
      <c r="H11" s="3"/>
    </row>
    <row r="12" spans="1:8">
      <c r="A12" s="5" t="s">
        <v>248</v>
      </c>
      <c r="B12" s="5"/>
      <c r="C12" s="5"/>
      <c r="D12" s="5"/>
      <c r="E12" s="5"/>
      <c r="F12" s="5"/>
      <c r="G12" s="5"/>
      <c r="H12" s="5"/>
    </row>
    <row r="13" spans="1:8">
      <c r="A13" s="8" t="s">
        <v>265</v>
      </c>
      <c r="B13" s="8"/>
      <c r="C13" s="8"/>
      <c r="D13" s="8"/>
      <c r="E13" s="8"/>
      <c r="F13" s="8"/>
      <c r="G13" s="8"/>
      <c r="H13" s="8"/>
    </row>
    <row r="14" spans="1:8">
      <c r="A14" s="8"/>
      <c r="B14" s="8"/>
      <c r="C14" s="8"/>
      <c r="D14" s="8"/>
      <c r="E14" s="8"/>
      <c r="F14" s="8"/>
      <c r="G14" s="8"/>
      <c r="H14" s="8"/>
    </row>
    <row r="15" spans="1:8">
      <c r="A15" s="8"/>
      <c r="B15" s="8"/>
      <c r="C15" s="8"/>
      <c r="D15" s="8"/>
      <c r="E15" s="8"/>
      <c r="F15" s="8"/>
      <c r="G15" s="8"/>
      <c r="H15" s="8"/>
    </row>
    <row r="16" spans="1:8">
      <c r="A16" s="8"/>
      <c r="B16" s="8"/>
      <c r="C16" s="8"/>
      <c r="D16" s="8"/>
      <c r="E16" s="8"/>
      <c r="F16" s="8"/>
      <c r="G16" s="8"/>
      <c r="H16" s="8"/>
    </row>
    <row r="17" spans="1:8">
      <c r="A17" s="8"/>
      <c r="B17" s="8"/>
      <c r="C17" s="8"/>
      <c r="D17" s="8"/>
      <c r="E17" s="8"/>
      <c r="F17" s="8"/>
      <c r="G17" s="8"/>
      <c r="H17" s="8"/>
    </row>
    <row r="18" spans="1:8">
      <c r="A18" s="3"/>
      <c r="B18" s="3"/>
      <c r="C18" s="3"/>
      <c r="D18" s="3"/>
      <c r="E18" s="3"/>
      <c r="F18" s="3"/>
      <c r="G18" s="3"/>
      <c r="H18" s="3"/>
    </row>
    <row r="19" spans="1:8">
      <c r="A19" s="5" t="s">
        <v>249</v>
      </c>
      <c r="B19" s="5"/>
      <c r="C19" s="5"/>
      <c r="D19" s="5"/>
      <c r="E19" s="5"/>
      <c r="F19" s="5"/>
      <c r="G19" s="5"/>
      <c r="H19" s="5"/>
    </row>
    <row r="20" spans="1:8">
      <c r="A20" s="8" t="s">
        <v>266</v>
      </c>
      <c r="B20" s="8"/>
      <c r="C20" s="8"/>
      <c r="D20" s="8"/>
      <c r="E20" s="8"/>
      <c r="F20" s="8"/>
      <c r="G20" s="8"/>
      <c r="H20" s="8"/>
    </row>
    <row r="21" spans="1:8">
      <c r="A21" s="8"/>
      <c r="B21" s="8"/>
      <c r="C21" s="8"/>
      <c r="D21" s="8"/>
      <c r="E21" s="8"/>
      <c r="F21" s="8"/>
      <c r="G21" s="8"/>
      <c r="H21" s="8"/>
    </row>
    <row r="22" spans="1:8">
      <c r="A22" s="8"/>
      <c r="B22" s="8"/>
      <c r="C22" s="8"/>
      <c r="D22" s="8"/>
      <c r="E22" s="8"/>
      <c r="F22" s="8"/>
      <c r="G22" s="8"/>
      <c r="H22" s="8"/>
    </row>
    <row r="23" spans="1:8">
      <c r="A23" s="8"/>
      <c r="B23" s="8"/>
      <c r="C23" s="8"/>
      <c r="D23" s="8"/>
      <c r="E23" s="8"/>
      <c r="F23" s="8"/>
      <c r="G23" s="8"/>
      <c r="H23" s="8"/>
    </row>
    <row r="24" spans="1:8">
      <c r="A24" s="8"/>
      <c r="B24" s="8"/>
      <c r="C24" s="8"/>
      <c r="D24" s="8"/>
      <c r="E24" s="8"/>
      <c r="F24" s="8"/>
      <c r="G24" s="8"/>
      <c r="H24" s="8"/>
    </row>
    <row r="25" spans="1:8">
      <c r="A25" s="3"/>
      <c r="B25" s="3"/>
      <c r="C25" s="3"/>
      <c r="D25" s="3"/>
      <c r="E25" s="3"/>
      <c r="F25" s="3"/>
      <c r="G25" s="3"/>
      <c r="H25" s="3"/>
    </row>
    <row r="26" spans="1:8">
      <c r="A26" s="5" t="s">
        <v>250</v>
      </c>
      <c r="B26" s="5"/>
      <c r="C26" s="5"/>
      <c r="D26" s="5"/>
      <c r="E26" s="5"/>
      <c r="F26" s="5"/>
      <c r="G26" s="5"/>
      <c r="H26" s="5"/>
    </row>
    <row r="27" spans="1:8">
      <c r="A27" s="8" t="s">
        <v>267</v>
      </c>
      <c r="B27" s="8"/>
      <c r="C27" s="8"/>
      <c r="D27" s="8"/>
      <c r="E27" s="8"/>
      <c r="F27" s="8"/>
      <c r="G27" s="8"/>
      <c r="H27" s="8"/>
    </row>
    <row r="28" spans="1:8">
      <c r="A28" s="8"/>
      <c r="B28" s="8"/>
      <c r="C28" s="8"/>
      <c r="D28" s="8"/>
      <c r="E28" s="8"/>
      <c r="F28" s="8"/>
      <c r="G28" s="8"/>
      <c r="H28" s="8"/>
    </row>
    <row r="29" spans="1:8">
      <c r="A29" s="8"/>
      <c r="B29" s="8"/>
      <c r="C29" s="8"/>
      <c r="D29" s="8"/>
      <c r="E29" s="8"/>
      <c r="F29" s="8"/>
      <c r="G29" s="8"/>
      <c r="H29" s="8"/>
    </row>
    <row r="30" spans="1:8">
      <c r="A30" s="8"/>
      <c r="B30" s="8"/>
      <c r="C30" s="8"/>
      <c r="D30" s="8"/>
      <c r="E30" s="8"/>
      <c r="F30" s="8"/>
      <c r="G30" s="8"/>
      <c r="H30" s="8"/>
    </row>
    <row r="31" spans="1:8">
      <c r="A31" s="8"/>
      <c r="B31" s="8"/>
      <c r="C31" s="8"/>
      <c r="D31" s="8"/>
      <c r="E31" s="8"/>
      <c r="F31" s="8"/>
      <c r="G31" s="8"/>
      <c r="H31" s="8"/>
    </row>
    <row r="32" spans="1:8">
      <c r="A32" s="3"/>
      <c r="B32" s="3"/>
      <c r="C32" s="3"/>
      <c r="D32" s="3"/>
      <c r="E32" s="3"/>
      <c r="F32" s="3"/>
      <c r="G32" s="3"/>
      <c r="H32" s="3"/>
    </row>
    <row r="33" spans="1:8">
      <c r="A33" s="5" t="s">
        <v>251</v>
      </c>
      <c r="B33" s="5"/>
      <c r="C33" s="5"/>
      <c r="D33" s="5"/>
      <c r="E33" s="5"/>
      <c r="F33" s="5"/>
      <c r="G33" s="5"/>
      <c r="H33" s="5"/>
    </row>
    <row r="34" spans="1:8">
      <c r="A34" s="8" t="s">
        <v>252</v>
      </c>
      <c r="B34" s="8"/>
      <c r="C34" s="8"/>
      <c r="D34" s="8"/>
      <c r="E34" s="8"/>
      <c r="F34" s="8"/>
      <c r="G34" s="8"/>
      <c r="H34" s="8"/>
    </row>
    <row r="35" spans="1:8">
      <c r="A35" s="8"/>
      <c r="B35" s="8"/>
      <c r="C35" s="8"/>
      <c r="D35" s="8"/>
      <c r="E35" s="8"/>
      <c r="F35" s="8"/>
      <c r="G35" s="8"/>
      <c r="H35" s="8"/>
    </row>
    <row r="36" spans="1:8">
      <c r="A36" s="8"/>
      <c r="B36" s="8"/>
      <c r="C36" s="8"/>
      <c r="D36" s="8"/>
      <c r="E36" s="8"/>
      <c r="F36" s="8"/>
      <c r="G36" s="8"/>
      <c r="H36" s="8"/>
    </row>
    <row r="37" spans="1:8">
      <c r="A37" s="8"/>
      <c r="B37" s="8"/>
      <c r="C37" s="8"/>
      <c r="D37" s="8"/>
      <c r="E37" s="8"/>
      <c r="F37" s="8"/>
      <c r="G37" s="8"/>
      <c r="H37" s="8"/>
    </row>
    <row r="38" spans="1:8">
      <c r="A38" s="8"/>
      <c r="B38" s="8"/>
      <c r="C38" s="8"/>
      <c r="D38" s="8"/>
      <c r="E38" s="8"/>
      <c r="F38" s="8"/>
      <c r="G38" s="8"/>
      <c r="H38" s="8"/>
    </row>
    <row r="39" spans="1:8">
      <c r="A39" s="3"/>
      <c r="B39" s="3"/>
      <c r="C39" s="3"/>
      <c r="D39" s="3"/>
      <c r="E39" s="3"/>
      <c r="F39" s="3"/>
      <c r="G39" s="3"/>
      <c r="H39" s="3"/>
    </row>
    <row r="40" spans="1:8">
      <c r="A40" s="5" t="s">
        <v>253</v>
      </c>
      <c r="B40" s="5"/>
      <c r="C40" s="5"/>
      <c r="D40" s="5"/>
      <c r="E40" s="5"/>
      <c r="F40" s="5"/>
      <c r="G40" s="5"/>
      <c r="H40" s="5"/>
    </row>
    <row r="41" spans="1:8">
      <c r="A41" s="8" t="s">
        <v>254</v>
      </c>
      <c r="B41" s="8"/>
      <c r="C41" s="8"/>
      <c r="D41" s="8"/>
      <c r="E41" s="8"/>
      <c r="F41" s="8"/>
      <c r="G41" s="8"/>
      <c r="H41" s="8"/>
    </row>
    <row r="42" spans="1:8">
      <c r="A42" s="8"/>
      <c r="B42" s="8"/>
      <c r="C42" s="8"/>
      <c r="D42" s="8"/>
      <c r="E42" s="8"/>
      <c r="F42" s="8"/>
      <c r="G42" s="8"/>
      <c r="H42" s="8"/>
    </row>
    <row r="43" spans="1:8">
      <c r="A43" s="8"/>
      <c r="B43" s="8"/>
      <c r="C43" s="8"/>
      <c r="D43" s="8"/>
      <c r="E43" s="8"/>
      <c r="F43" s="8"/>
      <c r="G43" s="8"/>
      <c r="H43" s="8"/>
    </row>
    <row r="44" spans="1:8">
      <c r="A44" s="8"/>
      <c r="B44" s="8"/>
      <c r="C44" s="8"/>
      <c r="D44" s="8"/>
      <c r="E44" s="8"/>
      <c r="F44" s="8"/>
      <c r="G44" s="8"/>
      <c r="H44" s="8"/>
    </row>
    <row r="45" spans="1:8">
      <c r="A45" s="8"/>
      <c r="B45" s="8"/>
      <c r="C45" s="8"/>
      <c r="D45" s="8"/>
      <c r="E45" s="8"/>
      <c r="F45" s="8"/>
      <c r="G45" s="8"/>
      <c r="H45" s="8"/>
    </row>
    <row r="46" spans="1:8">
      <c r="A46" s="3"/>
      <c r="B46" s="3"/>
      <c r="C46" s="3"/>
      <c r="D46" s="3"/>
      <c r="E46" s="3"/>
      <c r="F46" s="3"/>
      <c r="G46" s="3"/>
      <c r="H46" s="3"/>
    </row>
    <row r="47" spans="1:8">
      <c r="A47" s="3"/>
      <c r="B47" s="3"/>
      <c r="C47" s="3"/>
      <c r="D47" s="3"/>
      <c r="E47" s="3"/>
      <c r="F47" s="3"/>
      <c r="G47" s="3"/>
      <c r="H47" s="3"/>
    </row>
    <row r="48" spans="1:8">
      <c r="A48" s="3"/>
      <c r="B48" s="3"/>
      <c r="C48" s="3"/>
      <c r="D48" s="3"/>
      <c r="E48" s="3"/>
      <c r="F48" s="3"/>
      <c r="G48" s="3"/>
      <c r="H48" s="3"/>
    </row>
    <row r="49" spans="1:8">
      <c r="A49" s="3"/>
      <c r="B49" s="3"/>
      <c r="C49" s="3"/>
      <c r="D49" s="3"/>
      <c r="E49" s="3"/>
      <c r="F49" s="3"/>
      <c r="G49" s="3"/>
      <c r="H49" s="3"/>
    </row>
    <row r="50" spans="1:8">
      <c r="A50" s="3"/>
      <c r="B50" s="3"/>
      <c r="C50" s="3"/>
      <c r="D50" s="3"/>
      <c r="E50" s="3"/>
      <c r="F50" s="3"/>
      <c r="G50" s="3"/>
      <c r="H50" s="3"/>
    </row>
  </sheetData>
  <mergeCells count="14">
    <mergeCell ref="A1:H1"/>
    <mergeCell ref="A3:H3"/>
    <mergeCell ref="A5:H5"/>
    <mergeCell ref="A6:H10"/>
    <mergeCell ref="A12:H12"/>
    <mergeCell ref="A33:H33"/>
    <mergeCell ref="A34:H38"/>
    <mergeCell ref="A40:H40"/>
    <mergeCell ref="A41:H45"/>
    <mergeCell ref="A13:H17"/>
    <mergeCell ref="A19:H19"/>
    <mergeCell ref="A20:H24"/>
    <mergeCell ref="A26:H26"/>
    <mergeCell ref="A27:H3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4"/>
  <sheetViews>
    <sheetView workbookViewId="0"/>
  </sheetViews>
  <sheetFormatPr defaultRowHeight="13.8"/>
  <cols>
    <col min="1" max="1" width="42" customWidth="1"/>
    <col min="2" max="2" width="95" customWidth="1"/>
    <col min="3" max="3" width="32" customWidth="1"/>
  </cols>
  <sheetData>
    <row r="1" spans="1:3">
      <c r="A1" s="1" t="s">
        <v>255</v>
      </c>
      <c r="B1" s="1" t="s">
        <v>256</v>
      </c>
      <c r="C1" s="1" t="s">
        <v>257</v>
      </c>
    </row>
    <row r="2" spans="1:3">
      <c r="A2" s="3" t="s">
        <v>258</v>
      </c>
      <c r="B2" s="3" t="s">
        <v>259</v>
      </c>
      <c r="C2" s="3" t="s">
        <v>260</v>
      </c>
    </row>
    <row r="3" spans="1:3">
      <c r="A3" s="3" t="s">
        <v>261</v>
      </c>
      <c r="B3" s="3" t="s">
        <v>262</v>
      </c>
      <c r="C3" s="3" t="s">
        <v>260</v>
      </c>
    </row>
    <row r="4" spans="1:3" ht="27.6">
      <c r="A4" s="3" t="s">
        <v>263</v>
      </c>
      <c r="B4" s="3" t="s">
        <v>264</v>
      </c>
      <c r="C4" s="3" t="s">
        <v>260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7ACDC-0257-4DC7-ABA0-132C27E64845}">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20</vt:i4>
      </vt:variant>
    </vt:vector>
  </HeadingPairs>
  <TitlesOfParts>
    <vt:vector size="20" baseType="lpstr">
      <vt:lpstr>README</vt:lpstr>
      <vt:lpstr>Bulgaria Students Raw</vt:lpstr>
      <vt:lpstr>Bulgaria Teachers Raw</vt:lpstr>
      <vt:lpstr>Bulgaria Student Analysis</vt:lpstr>
      <vt:lpstr>Bulgaria Teacher Analysis</vt:lpstr>
      <vt:lpstr>Bulgaria Dashboard</vt:lpstr>
      <vt:lpstr>Turkey Students Raw</vt:lpstr>
      <vt:lpstr>Turkey Teachers Raw</vt:lpstr>
      <vt:lpstr>Turkey Student Analysis</vt:lpstr>
      <vt:lpstr>Turkey Teacher Analysis</vt:lpstr>
      <vt:lpstr>Turkey Dashboard</vt:lpstr>
      <vt:lpstr>Romania Students Raw</vt:lpstr>
      <vt:lpstr>Romania Teachers Raw</vt:lpstr>
      <vt:lpstr>Romania Student Analysis</vt:lpstr>
      <vt:lpstr>Romania Teacher Analysis</vt:lpstr>
      <vt:lpstr>Romania Dashboard</vt:lpstr>
      <vt:lpstr>Overall Dashboard</vt:lpstr>
      <vt:lpstr>Actual Report Text</vt:lpstr>
      <vt:lpstr>Sources</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Христо Г. Милушев</cp:lastModifiedBy>
  <dcterms:created xsi:type="dcterms:W3CDTF">2026-08-06T17:16:26Z</dcterms:created>
  <dcterms:modified xsi:type="dcterms:W3CDTF">2026-08-06T17:20:38Z</dcterms:modified>
</cp:coreProperties>
</file>